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5-Year Depreciation" sheetId="1" r:id="rId1"/>
    <sheet name="7-Year Depreciation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<sst xmlns="http://schemas.openxmlformats.org/spreadsheetml/2006/main" count="34" uniqueCount="18">
  <si>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Cost of property</t>
  </si>
  <si>
    <t>Unrecovered Basis</t>
  </si>
  <si>
    <t>SL Rate</t>
  </si>
  <si>
    <t xml:space="preserve"> Depreciation</t>
  </si>
  <si>
    <t xml:space="preserve"> Rate</t>
  </si>
  <si>
    <t>Convention</t>
  </si>
  <si>
    <t>Year</t>
  </si>
  <si>
    <t>Total</t>
  </si>
  <si>
    <t>[Company Name]</t>
  </si>
  <si>
    <t>[Date]</t>
  </si>
  <si>
    <t>Recovery period (years)</t>
  </si>
  <si>
    <t>Declining balance rate</t>
  </si>
  <si>
    <t>Depreciation Method</t>
  </si>
  <si>
    <t>MACRS depreciation method</t>
  </si>
  <si>
    <t>Gray cells will be calculated for you. You do not need to enter anything in them.</t>
  </si>
  <si>
    <t>Averaging convention</t>
  </si>
  <si>
    <t>7-Year MACRS Property Depreciation</t>
  </si>
  <si>
    <t>5-Year MACRS Property Depreciation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</si>
</sst>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&quot;$&quot;#,##0.0"/>
    <numFmt numFmtId="168" formatCode="[$-409]dddd\,\ mmmm\ dd\,\ yyyy"/>
    <numFmt numFmtId="169" formatCode="[$-409]h:mm:ss\ AM/PM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medium"/>
      <top>
        <color indexed="63"/>
      </top>
      <bottom>
        <color indexed="63"/>
      </bottom>
    </border>
    <border>
      <left style="medium"/>
      <right style="dashed">
        <color indexed="22"/>
      </right>
      <top>
        <color indexed="63"/>
      </top>
      <bottom style="thin"/>
    </border>
    <border>
      <left style="dashed">
        <color indexed="22"/>
      </left>
      <right style="dashed">
        <color indexed="22"/>
      </right>
      <top>
        <color indexed="63"/>
      </top>
      <bottom style="thin"/>
    </border>
    <border>
      <left style="dashed">
        <color indexed="22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34" borderId="13" xfId="0" applyFont="1" applyFill="1" applyBorder="1" applyAlignment="1">
      <alignment horizontal="center"/>
    </xf>
    <xf numFmtId="9" fontId="0" fillId="0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ont="1" applyFill="1" applyBorder="1" applyAlignment="1">
      <alignment horizontal="center"/>
    </xf>
    <xf numFmtId="12" fontId="0" fillId="34" borderId="14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164" fontId="0" fillId="34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 indent="1"/>
    </xf>
    <xf numFmtId="14" fontId="2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 indent="1"/>
    </xf>
    <xf numFmtId="1" fontId="0" fillId="34" borderId="22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2" fontId="0" fillId="34" borderId="23" xfId="0" applyNumberFormat="1" applyFont="1" applyFill="1" applyBorder="1" applyAlignment="1">
      <alignment horizontal="center"/>
    </xf>
    <xf numFmtId="164" fontId="0" fillId="34" borderId="23" xfId="0" applyNumberFormat="1" applyFont="1" applyFill="1" applyBorder="1" applyAlignment="1">
      <alignment horizontal="center"/>
    </xf>
    <xf numFmtId="164" fontId="0" fillId="34" borderId="24" xfId="0" applyNumberFormat="1" applyFont="1" applyFill="1" applyBorder="1" applyAlignment="1">
      <alignment horizontal="center"/>
    </xf>
    <xf numFmtId="1" fontId="0" fillId="34" borderId="25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2" fontId="0" fillId="34" borderId="26" xfId="0" applyNumberFormat="1" applyFont="1" applyFill="1" applyBorder="1" applyAlignment="1">
      <alignment horizontal="center"/>
    </xf>
    <xf numFmtId="164" fontId="0" fillId="34" borderId="26" xfId="0" applyNumberFormat="1" applyFont="1" applyFill="1" applyBorder="1" applyAlignment="1">
      <alignment horizontal="center"/>
    </xf>
    <xf numFmtId="164" fontId="0" fillId="34" borderId="2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6" fontId="0" fillId="0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20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3" customWidth="1"/>
    <col min="2" max="2" width="26.421875" style="3" customWidth="1"/>
    <col min="3" max="3" width="15.421875" style="3" customWidth="1"/>
    <col min="4" max="4" width="23.421875" style="3" customWidth="1"/>
    <col min="5" max="10" width="17.421875" style="3" customWidth="1"/>
    <col min="11" max="11" width="12.00390625" style="3" hidden="1" customWidth="1"/>
    <col min="12" max="16384" width="9.140625" style="3" customWidth="1"/>
  </cols>
  <sheetData>
    <row r="1" ht="15.75" customHeight="1">
      <c r="A1" s="2" t="s">
        <v>8</v>
      </c>
    </row>
    <row r="2" ht="15.75" customHeight="1">
      <c r="A2" s="2" t="s">
        <v>17</v>
      </c>
    </row>
    <row r="3" ht="15.75" customHeight="1">
      <c r="A3" s="33" t="s">
        <v>9</v>
      </c>
    </row>
    <row r="4" ht="13.5" thickBot="1"/>
    <row r="5" spans="1:10" ht="12.75">
      <c r="A5" s="15" t="s">
        <v>0</v>
      </c>
      <c r="C5" s="54">
        <v>25000</v>
      </c>
      <c r="E5" s="12"/>
      <c r="F5" s="12"/>
      <c r="G5" s="12"/>
      <c r="H5" s="12"/>
      <c r="I5" s="12"/>
      <c r="J5" s="12"/>
    </row>
    <row r="6" spans="1:3" ht="12.75">
      <c r="A6" s="15" t="s">
        <v>10</v>
      </c>
      <c r="C6" s="16">
        <v>5</v>
      </c>
    </row>
    <row r="7" spans="1:3" ht="12.75">
      <c r="A7" s="15" t="s">
        <v>13</v>
      </c>
      <c r="C7" s="17">
        <v>2</v>
      </c>
    </row>
    <row r="8" spans="1:3" ht="12.75">
      <c r="A8" s="15" t="s">
        <v>11</v>
      </c>
      <c r="C8" s="18">
        <f>1/C6*C7</f>
        <v>0.4</v>
      </c>
    </row>
    <row r="9" spans="1:4" ht="12.75" customHeight="1" thickBot="1">
      <c r="A9" s="15" t="s">
        <v>5</v>
      </c>
      <c r="C9" s="19">
        <v>0.5</v>
      </c>
      <c r="D9" s="32" t="s">
        <v>6</v>
      </c>
    </row>
    <row r="10" spans="3:4" ht="12.75" customHeight="1">
      <c r="C10" s="13"/>
      <c r="D10" s="4"/>
    </row>
    <row r="11" spans="1:11" ht="18.75" customHeight="1" thickBot="1">
      <c r="A11" s="5" t="s">
        <v>14</v>
      </c>
      <c r="B11" s="5"/>
      <c r="C11" s="5"/>
      <c r="D11" s="6"/>
      <c r="E11" s="55" t="str">
        <f>A1&amp;" CONFIDENTIAL"</f>
        <v>[Company Name] CONFIDENTIAL</v>
      </c>
      <c r="F11" s="55"/>
      <c r="G11" s="55"/>
      <c r="H11" s="55"/>
      <c r="I11" s="55"/>
      <c r="J11" s="55"/>
      <c r="K11" s="34"/>
    </row>
    <row r="12" spans="1:11" ht="15.75" customHeight="1">
      <c r="A12" s="8" t="s">
        <v>6</v>
      </c>
      <c r="B12" s="9" t="s">
        <v>12</v>
      </c>
      <c r="C12" s="10" t="s">
        <v>4</v>
      </c>
      <c r="D12" s="9" t="s">
        <v>1</v>
      </c>
      <c r="E12" s="11" t="s">
        <v>3</v>
      </c>
      <c r="F12" s="56"/>
      <c r="G12" s="56"/>
      <c r="H12" s="56"/>
      <c r="I12" s="56"/>
      <c r="J12" s="56"/>
      <c r="K12" s="35" t="s">
        <v>2</v>
      </c>
    </row>
    <row r="13" spans="1:11" ht="12.75" customHeight="1">
      <c r="A13" s="20">
        <v>1</v>
      </c>
      <c r="B13" s="21" t="str">
        <f aca="true" t="shared" si="0" ref="B13:B18">IF(K13&gt;=$C$8,"Straight line","Declining balance")</f>
        <v>Declining balance</v>
      </c>
      <c r="C13" s="22">
        <f>$C$8</f>
        <v>0.4</v>
      </c>
      <c r="D13" s="23">
        <f>C5</f>
        <v>25000</v>
      </c>
      <c r="E13" s="24">
        <f>C13*D13/2</f>
        <v>5000</v>
      </c>
      <c r="F13" s="53"/>
      <c r="G13" s="53"/>
      <c r="H13" s="53"/>
      <c r="I13" s="53"/>
      <c r="J13" s="53"/>
      <c r="K13" s="37">
        <f>(1/($C$6))*$C$9</f>
        <v>0.1</v>
      </c>
    </row>
    <row r="14" spans="1:11" ht="12.75" customHeight="1">
      <c r="A14" s="20">
        <f>A13+1</f>
        <v>2</v>
      </c>
      <c r="B14" s="21" t="str">
        <f t="shared" si="0"/>
        <v>Declining balance</v>
      </c>
      <c r="C14" s="22">
        <f>MAX($C$8,K14)</f>
        <v>0.4</v>
      </c>
      <c r="D14" s="23">
        <f>D13-E13</f>
        <v>20000</v>
      </c>
      <c r="E14" s="24">
        <f>C14*D14</f>
        <v>8000</v>
      </c>
      <c r="F14" s="53"/>
      <c r="G14" s="53"/>
      <c r="H14" s="53"/>
      <c r="I14" s="53"/>
      <c r="J14" s="53"/>
      <c r="K14" s="37">
        <f>IF(1/($C$6-A14+1+$C$9)&gt;1,1,1/($C$6-A14+1+$C$9))</f>
        <v>0.2222222222222222</v>
      </c>
    </row>
    <row r="15" spans="1:11" ht="12.75" customHeight="1">
      <c r="A15" s="20">
        <f>A14+1</f>
        <v>3</v>
      </c>
      <c r="B15" s="21" t="str">
        <f t="shared" si="0"/>
        <v>Declining balance</v>
      </c>
      <c r="C15" s="22">
        <f>MAX($C$8,K15)</f>
        <v>0.4</v>
      </c>
      <c r="D15" s="23">
        <f>D14-E14</f>
        <v>12000</v>
      </c>
      <c r="E15" s="24">
        <f>C15*D15</f>
        <v>4800</v>
      </c>
      <c r="F15" s="53"/>
      <c r="G15" s="53"/>
      <c r="H15" s="53"/>
      <c r="I15" s="53"/>
      <c r="J15" s="53"/>
      <c r="K15" s="37">
        <f>IF(1/($C$6-A15+1+$C$9)&gt;1,1,1/($C$6-A15+1+$C$9))</f>
        <v>0.2857142857142857</v>
      </c>
    </row>
    <row r="16" spans="1:11" ht="12.75" customHeight="1">
      <c r="A16" s="20">
        <f>A15+1</f>
        <v>4</v>
      </c>
      <c r="B16" s="21" t="str">
        <f t="shared" si="0"/>
        <v>Straight line</v>
      </c>
      <c r="C16" s="22">
        <f>MAX($C$8,K16)</f>
        <v>0.4</v>
      </c>
      <c r="D16" s="23">
        <f>D15-E15</f>
        <v>7200</v>
      </c>
      <c r="E16" s="24">
        <f>C16*D16</f>
        <v>2880</v>
      </c>
      <c r="F16" s="53"/>
      <c r="G16" s="53"/>
      <c r="H16" s="53"/>
      <c r="I16" s="53"/>
      <c r="J16" s="53"/>
      <c r="K16" s="37">
        <f>IF(1/($C$6-A16+1+$C$9)&gt;1,1,1/($C$6-A16+1+$C$9))</f>
        <v>0.4</v>
      </c>
    </row>
    <row r="17" spans="1:11" ht="12.75" customHeight="1">
      <c r="A17" s="20">
        <f>A16+1</f>
        <v>5</v>
      </c>
      <c r="B17" s="21" t="str">
        <f t="shared" si="0"/>
        <v>Straight line</v>
      </c>
      <c r="C17" s="22">
        <f>MAX($C$8,K17)</f>
        <v>0.6666666666666666</v>
      </c>
      <c r="D17" s="23">
        <f>D16-E16</f>
        <v>4320</v>
      </c>
      <c r="E17" s="24">
        <f>C17*D17</f>
        <v>2880</v>
      </c>
      <c r="F17" s="53"/>
      <c r="G17" s="53"/>
      <c r="H17" s="53"/>
      <c r="I17" s="53"/>
      <c r="J17" s="53"/>
      <c r="K17" s="37">
        <f>IF(1/($C$6-A17+1+$C$9)&gt;1,1,1/($C$6-A17+1+$C$9))</f>
        <v>0.6666666666666666</v>
      </c>
    </row>
    <row r="18" spans="1:11" ht="12.75" customHeight="1">
      <c r="A18" s="25">
        <f>A17+1</f>
        <v>6</v>
      </c>
      <c r="B18" s="26" t="str">
        <f t="shared" si="0"/>
        <v>Straight line</v>
      </c>
      <c r="C18" s="27">
        <f>MAX($C$8,K18)</f>
        <v>1</v>
      </c>
      <c r="D18" s="28">
        <f>D17-E17</f>
        <v>1440</v>
      </c>
      <c r="E18" s="29">
        <f>C18*D18</f>
        <v>1440</v>
      </c>
      <c r="F18" s="53"/>
      <c r="G18" s="53"/>
      <c r="H18" s="53"/>
      <c r="I18" s="53"/>
      <c r="J18" s="53"/>
      <c r="K18" s="37">
        <f>IF(1/($C$6-A18+1+$C$9)&gt;1,1,1/($C$6-A18+1+$C$9))</f>
        <v>1</v>
      </c>
    </row>
    <row r="19" spans="4:11" ht="13.5" thickBot="1">
      <c r="D19" s="14"/>
      <c r="E19" s="14"/>
      <c r="F19" s="57"/>
      <c r="G19" s="57"/>
      <c r="H19" s="57"/>
      <c r="I19" s="57"/>
      <c r="J19" s="57"/>
      <c r="K19" s="14"/>
    </row>
    <row r="20" spans="4:11" ht="14.25" thickBot="1" thickTop="1">
      <c r="D20" s="31" t="s">
        <v>7</v>
      </c>
      <c r="E20" s="30">
        <f>SUM(E13:E18)</f>
        <v>25000</v>
      </c>
      <c r="F20" s="53"/>
      <c r="G20" s="53"/>
      <c r="H20" s="53"/>
      <c r="I20" s="53"/>
      <c r="J20" s="53"/>
      <c r="K20" s="38"/>
    </row>
  </sheetData>
  <sheetProtection/>
  <dataValidations count="1">
    <dataValidation type="list" allowBlank="1" showInputMessage="1" showErrorMessage="1" sqref="C7">
      <formula1>"200%, 150%"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Footer>&amp;C&amp;9&amp;P of &amp;N&amp;R&amp;9&amp;D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26.421875" style="3" customWidth="1"/>
    <col min="3" max="3" width="15.00390625" style="3" customWidth="1"/>
    <col min="4" max="4" width="23.421875" style="3" customWidth="1"/>
    <col min="5" max="10" width="17.57421875" style="3" customWidth="1"/>
    <col min="11" max="11" width="12.00390625" style="3" hidden="1" customWidth="1"/>
    <col min="12" max="16384" width="9.140625" style="3" customWidth="1"/>
  </cols>
  <sheetData>
    <row r="1" ht="15.75">
      <c r="A1" s="2" t="s">
        <v>8</v>
      </c>
    </row>
    <row r="2" ht="15.75" customHeight="1">
      <c r="A2" s="2" t="s">
        <v>16</v>
      </c>
    </row>
    <row r="3" ht="15.75" customHeight="1">
      <c r="A3" s="33" t="s">
        <v>9</v>
      </c>
    </row>
    <row r="4" ht="13.5" customHeight="1" thickBot="1">
      <c r="B4" s="1"/>
    </row>
    <row r="5" spans="1:10" ht="12.75" customHeight="1">
      <c r="A5" s="15" t="s">
        <v>0</v>
      </c>
      <c r="C5" s="54">
        <v>25000</v>
      </c>
      <c r="E5" s="12"/>
      <c r="F5" s="12"/>
      <c r="G5" s="12"/>
      <c r="H5" s="12"/>
      <c r="I5" s="12"/>
      <c r="J5" s="12"/>
    </row>
    <row r="6" spans="1:3" ht="12.75" customHeight="1">
      <c r="A6" s="15" t="s">
        <v>10</v>
      </c>
      <c r="C6" s="16">
        <v>7</v>
      </c>
    </row>
    <row r="7" spans="1:3" ht="12.75" customHeight="1">
      <c r="A7" s="15" t="s">
        <v>13</v>
      </c>
      <c r="C7" s="17">
        <v>2</v>
      </c>
    </row>
    <row r="8" spans="1:3" ht="12.75" customHeight="1">
      <c r="A8" s="15" t="s">
        <v>11</v>
      </c>
      <c r="C8" s="18">
        <f>1/C6*C7</f>
        <v>0.2857142857142857</v>
      </c>
    </row>
    <row r="9" spans="1:4" ht="12.75" customHeight="1" thickBot="1">
      <c r="A9" s="15" t="s">
        <v>15</v>
      </c>
      <c r="C9" s="19">
        <v>0.5</v>
      </c>
      <c r="D9" s="39" t="s">
        <v>6</v>
      </c>
    </row>
    <row r="10" spans="3:4" ht="12.75" customHeight="1">
      <c r="C10" s="13"/>
      <c r="D10" s="4"/>
    </row>
    <row r="11" spans="1:11" s="5" customFormat="1" ht="18.75" customHeight="1" thickBot="1">
      <c r="A11" s="5" t="s">
        <v>14</v>
      </c>
      <c r="D11" s="6"/>
      <c r="E11" s="55" t="str">
        <f>A1&amp;" CONFIDENTIAL"</f>
        <v>[Company Name] CONFIDENTIAL</v>
      </c>
      <c r="F11" s="55"/>
      <c r="G11" s="55"/>
      <c r="H11" s="55"/>
      <c r="I11" s="55"/>
      <c r="J11" s="55"/>
      <c r="K11" s="7"/>
    </row>
    <row r="12" spans="1:11" ht="15.75" customHeight="1">
      <c r="A12" s="8" t="s">
        <v>6</v>
      </c>
      <c r="B12" s="9" t="s">
        <v>12</v>
      </c>
      <c r="C12" s="10" t="s">
        <v>4</v>
      </c>
      <c r="D12" s="9" t="s">
        <v>1</v>
      </c>
      <c r="E12" s="11" t="s">
        <v>3</v>
      </c>
      <c r="F12" s="56"/>
      <c r="G12" s="56"/>
      <c r="H12" s="56"/>
      <c r="I12" s="56"/>
      <c r="J12" s="56"/>
      <c r="K12" s="35" t="s">
        <v>2</v>
      </c>
    </row>
    <row r="13" spans="1:11" ht="12.75">
      <c r="A13" s="40">
        <v>1</v>
      </c>
      <c r="B13" s="41" t="str">
        <f aca="true" t="shared" si="0" ref="B13:B20">IF(K13&gt;=$C$8,"Straight line","Declining balance")</f>
        <v>Declining balance</v>
      </c>
      <c r="C13" s="42">
        <f>$C$8</f>
        <v>0.2857142857142857</v>
      </c>
      <c r="D13" s="43">
        <f>C5</f>
        <v>25000</v>
      </c>
      <c r="E13" s="44">
        <f>C13*D13/2</f>
        <v>3571.428571428571</v>
      </c>
      <c r="F13" s="53"/>
      <c r="G13" s="53"/>
      <c r="H13" s="53"/>
      <c r="I13" s="53"/>
      <c r="J13" s="53"/>
      <c r="K13" s="37">
        <f>(1/($C$6))*$C$9</f>
        <v>0.07142857142857142</v>
      </c>
    </row>
    <row r="14" spans="1:11" ht="12.75">
      <c r="A14" s="40">
        <f aca="true" t="shared" si="1" ref="A14:A20">A13+1</f>
        <v>2</v>
      </c>
      <c r="B14" s="41" t="str">
        <f t="shared" si="0"/>
        <v>Declining balance</v>
      </c>
      <c r="C14" s="42">
        <f aca="true" t="shared" si="2" ref="C14:C20">MAX($C$8,K14)</f>
        <v>0.2857142857142857</v>
      </c>
      <c r="D14" s="43">
        <f aca="true" t="shared" si="3" ref="D14:D20">D13-E13</f>
        <v>21428.571428571428</v>
      </c>
      <c r="E14" s="44">
        <f aca="true" t="shared" si="4" ref="E14:E20">C14*D14</f>
        <v>6122.448979591836</v>
      </c>
      <c r="F14" s="53"/>
      <c r="G14" s="53"/>
      <c r="H14" s="53"/>
      <c r="I14" s="53"/>
      <c r="J14" s="53"/>
      <c r="K14" s="37">
        <f aca="true" t="shared" si="5" ref="K14:K20">IF(1/($C$6-A14+1+$C$9)&gt;1,1,1/($C$6-A14+1+$C$9))</f>
        <v>0.15384615384615385</v>
      </c>
    </row>
    <row r="15" spans="1:11" ht="12.75">
      <c r="A15" s="40">
        <f t="shared" si="1"/>
        <v>3</v>
      </c>
      <c r="B15" s="41" t="str">
        <f t="shared" si="0"/>
        <v>Declining balance</v>
      </c>
      <c r="C15" s="42">
        <f t="shared" si="2"/>
        <v>0.2857142857142857</v>
      </c>
      <c r="D15" s="43">
        <f t="shared" si="3"/>
        <v>15306.122448979591</v>
      </c>
      <c r="E15" s="44">
        <f t="shared" si="4"/>
        <v>4373.1778425655975</v>
      </c>
      <c r="F15" s="53"/>
      <c r="G15" s="53"/>
      <c r="H15" s="53"/>
      <c r="I15" s="53"/>
      <c r="J15" s="53"/>
      <c r="K15" s="37">
        <f t="shared" si="5"/>
        <v>0.18181818181818182</v>
      </c>
    </row>
    <row r="16" spans="1:11" ht="12.75">
      <c r="A16" s="40">
        <f t="shared" si="1"/>
        <v>4</v>
      </c>
      <c r="B16" s="41" t="str">
        <f t="shared" si="0"/>
        <v>Declining balance</v>
      </c>
      <c r="C16" s="42">
        <f t="shared" si="2"/>
        <v>0.2857142857142857</v>
      </c>
      <c r="D16" s="43">
        <f t="shared" si="3"/>
        <v>10932.944606413994</v>
      </c>
      <c r="E16" s="44">
        <f t="shared" si="4"/>
        <v>3123.6984589754265</v>
      </c>
      <c r="F16" s="53"/>
      <c r="G16" s="53"/>
      <c r="H16" s="53"/>
      <c r="I16" s="53"/>
      <c r="J16" s="53"/>
      <c r="K16" s="37">
        <f t="shared" si="5"/>
        <v>0.2222222222222222</v>
      </c>
    </row>
    <row r="17" spans="1:11" ht="12.75">
      <c r="A17" s="40">
        <f t="shared" si="1"/>
        <v>5</v>
      </c>
      <c r="B17" s="41" t="str">
        <f t="shared" si="0"/>
        <v>Straight line</v>
      </c>
      <c r="C17" s="42">
        <f t="shared" si="2"/>
        <v>0.2857142857142857</v>
      </c>
      <c r="D17" s="43">
        <f t="shared" si="3"/>
        <v>7809.246147438567</v>
      </c>
      <c r="E17" s="44">
        <f t="shared" si="4"/>
        <v>2231.2131849824477</v>
      </c>
      <c r="F17" s="53"/>
      <c r="G17" s="53"/>
      <c r="H17" s="53"/>
      <c r="I17" s="53"/>
      <c r="J17" s="53"/>
      <c r="K17" s="37">
        <f t="shared" si="5"/>
        <v>0.2857142857142857</v>
      </c>
    </row>
    <row r="18" spans="1:11" ht="12.75">
      <c r="A18" s="40">
        <f t="shared" si="1"/>
        <v>6</v>
      </c>
      <c r="B18" s="41" t="str">
        <f t="shared" si="0"/>
        <v>Straight line</v>
      </c>
      <c r="C18" s="42">
        <f t="shared" si="2"/>
        <v>0.4</v>
      </c>
      <c r="D18" s="43">
        <f t="shared" si="3"/>
        <v>5578.03296245612</v>
      </c>
      <c r="E18" s="44">
        <f t="shared" si="4"/>
        <v>2231.213184982448</v>
      </c>
      <c r="F18" s="53"/>
      <c r="G18" s="53"/>
      <c r="H18" s="53"/>
      <c r="I18" s="53"/>
      <c r="J18" s="53"/>
      <c r="K18" s="37">
        <f t="shared" si="5"/>
        <v>0.4</v>
      </c>
    </row>
    <row r="19" spans="1:11" ht="12.75">
      <c r="A19" s="40">
        <f t="shared" si="1"/>
        <v>7</v>
      </c>
      <c r="B19" s="41" t="str">
        <f t="shared" si="0"/>
        <v>Straight line</v>
      </c>
      <c r="C19" s="42">
        <f t="shared" si="2"/>
        <v>0.6666666666666666</v>
      </c>
      <c r="D19" s="43">
        <f t="shared" si="3"/>
        <v>3346.819777473672</v>
      </c>
      <c r="E19" s="44">
        <f t="shared" si="4"/>
        <v>2231.2131849824477</v>
      </c>
      <c r="F19" s="53"/>
      <c r="G19" s="53"/>
      <c r="H19" s="53"/>
      <c r="I19" s="53"/>
      <c r="J19" s="53"/>
      <c r="K19" s="37">
        <f t="shared" si="5"/>
        <v>0.6666666666666666</v>
      </c>
    </row>
    <row r="20" spans="1:11" ht="12.75">
      <c r="A20" s="45">
        <f t="shared" si="1"/>
        <v>8</v>
      </c>
      <c r="B20" s="46" t="str">
        <f t="shared" si="0"/>
        <v>Straight line</v>
      </c>
      <c r="C20" s="47">
        <f t="shared" si="2"/>
        <v>1</v>
      </c>
      <c r="D20" s="48">
        <f t="shared" si="3"/>
        <v>1115.606592491224</v>
      </c>
      <c r="E20" s="49">
        <f t="shared" si="4"/>
        <v>1115.606592491224</v>
      </c>
      <c r="F20" s="53"/>
      <c r="G20" s="53"/>
      <c r="H20" s="53"/>
      <c r="I20" s="53"/>
      <c r="J20" s="53"/>
      <c r="K20" s="37">
        <f t="shared" si="5"/>
        <v>1</v>
      </c>
    </row>
    <row r="21" spans="1:11" ht="13.5" thickBot="1">
      <c r="A21" s="50"/>
      <c r="B21" s="51"/>
      <c r="C21" s="52"/>
      <c r="D21" s="53"/>
      <c r="E21" s="53"/>
      <c r="F21" s="53"/>
      <c r="G21" s="53"/>
      <c r="H21" s="53"/>
      <c r="I21" s="53"/>
      <c r="J21" s="53"/>
      <c r="K21" s="37"/>
    </row>
    <row r="22" spans="1:11" ht="14.25" thickBot="1" thickTop="1">
      <c r="A22" s="36"/>
      <c r="B22" s="36"/>
      <c r="C22" s="36"/>
      <c r="D22" s="31" t="s">
        <v>7</v>
      </c>
      <c r="E22" s="30">
        <f>SUM(E13:E20)</f>
        <v>24999.999999999996</v>
      </c>
      <c r="F22" s="53"/>
      <c r="G22" s="53"/>
      <c r="H22" s="53"/>
      <c r="I22" s="53"/>
      <c r="J22" s="53"/>
      <c r="K22" s="38"/>
    </row>
  </sheetData>
  <sheetProtection/>
  <dataValidations count="1">
    <dataValidation type="list" allowBlank="1" showInputMessage="1" showErrorMessage="1" sqref="C7">
      <formula1>"200%, 150%"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Footer>&amp;C&amp;9&amp;P of &amp;N&amp;R&amp;9&amp;D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2005-11-17T21:16:42Z</cp:lastPrinted>
  <dcterms:created xsi:type="dcterms:W3CDTF">2005-07-10T19:40:07Z</dcterms:created>
  <dcterms:modified xsi:type="dcterms:W3CDTF">2010-02-02T03:47:15Z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TC100724981033</vt:lpwstr>
  </property>
</Properties>
</file>