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7515" activeTab="0"/>
  </bookViews>
  <sheets>
    <sheet name="Fitness Plan" sheetId="1" r:id="rId1"/>
    <sheet name="Activity Log" sheetId="2" r:id="rId2"/>
    <sheet name="Food Log" sheetId="3" r:id="rId3"/>
  </sheets>
  <definedNames>
    <definedName name="Age">'Fitness Plan'!$C$5</definedName>
    <definedName name="AllComplete">AND(Height&gt;0,CurrentWeight&gt;0)</definedName>
    <definedName name="BMI">IF(UnitOfMeasure="Imperial",BMIWeight*703,BMIWeight)</definedName>
    <definedName name="BMIHeight">Height*Height</definedName>
    <definedName name="BMIWeight">CurrentWeight/BMIHeight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'Fitness Plan'!$C$12</definedName>
    <definedName name="DateLookup">'Food Log'!$D$5</definedName>
    <definedName name="Gender">'Fitness Plan'!$C$4</definedName>
    <definedName name="Goal1">'Fitness Plan'!$D$13</definedName>
    <definedName name="Goal1Label">'Fitness Plan'!$B$13</definedName>
    <definedName name="Goal2">'Fitness Plan'!$D$14</definedName>
    <definedName name="Goal2Label">'Fitness Plan'!$B$14</definedName>
    <definedName name="Goal3">'Fitness Plan'!$D$15</definedName>
    <definedName name="Goal3Label">'Fitness Plan'!$B$15</definedName>
    <definedName name="Goal4">'Fitness Plan'!$D$16</definedName>
    <definedName name="Goal4Label">'Fitness Plan'!$B$16</definedName>
    <definedName name="GoalWeight">'Fitness Plan'!$D$12</definedName>
    <definedName name="GrandTotal">SUM(ActivityLog[DISTANCE])</definedName>
    <definedName name="Height">'Fitness Plan'!$C$6</definedName>
    <definedName name="OtherTotal">GrandTotal-SUM('Activity Log'!$C$4:$C$7)</definedName>
    <definedName name="UnitOfMeasure">'Fitness Plan'!$C$7</definedName>
    <definedName name="WeightLabel">'Fitness Plan'!$B$12</definedName>
    <definedName name="_xlnm.Print_Titles" localSheetId="0">'Fitness Plan'!$18:$19</definedName>
    <definedName name="_xlnm.Print_Titles" localSheetId="1">'Activity Log'!$10:$10</definedName>
    <definedName name="_xlnm.Print_Titles" localSheetId="2">'Food Log'!$7:$7</definedName>
  </definedNames>
  <calcPr calcId="162912"/>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Author</author>
  </authors>
  <commentList>
    <comment ref="C8" authorId="0">
      <text>
        <r>
          <rPr>
            <b/>
            <sz val="9"/>
            <rFont val="Tahoma"/>
            <family val="2"/>
          </rPr>
          <t>BMI Tip:</t>
        </r>
        <r>
          <rPr>
            <sz val="9"/>
            <rFont val="Tahoma"/>
            <family val="2"/>
          </rPr>
          <t xml:space="preserve"> The normal BMI range is 18.5 to 25.</t>
        </r>
      </text>
    </comment>
    <comment ref="B11" authorId="0">
      <text>
        <r>
          <rPr>
            <b/>
            <sz val="9"/>
            <rFont val="Tahoma"/>
            <family val="2"/>
          </rPr>
          <t xml:space="preserve">Customize it! </t>
        </r>
        <r>
          <rPr>
            <sz val="9"/>
            <rFont val="Tahoma"/>
            <family val="2"/>
          </rPr>
          <t>You can change any of the types below Weight to track your fitness needs. Weight is used to determine other data in this Fitness Plan, such as BMI, and shouldn't be changed.</t>
        </r>
      </text>
    </comment>
  </commentList>
</comments>
</file>

<file path=xl/comments2.xml><?xml version="1.0" encoding="utf-8"?>
<comments xmlns="http://schemas.openxmlformats.org/spreadsheetml/2006/main">
  <authors>
    <author>Author</author>
  </authors>
  <commentList>
    <comment ref="B3" authorId="0">
      <text>
        <r>
          <rPr>
            <b/>
            <sz val="9"/>
            <rFont val="Tahoma"/>
            <family val="2"/>
          </rPr>
          <t xml:space="preserve">Customize it! </t>
        </r>
        <r>
          <rPr>
            <sz val="9"/>
            <rFont val="Tahoma"/>
            <family val="2"/>
          </rPr>
          <t>Replace the entries below with your own to track those you do the most.</t>
        </r>
      </text>
    </comment>
  </commentList>
</comments>
</file>

<file path=xl/comments3.xml><?xml version="1.0" encoding="utf-8"?>
<comments xmlns="http://schemas.openxmlformats.org/spreadsheetml/2006/main">
  <authors>
    <author>Author</author>
  </authors>
  <commentList>
    <comment ref="D5" authorId="0">
      <text>
        <r>
          <rPr>
            <b/>
            <sz val="9"/>
            <rFont val="Tahoma"/>
            <family val="2"/>
          </rPr>
          <t xml:space="preserve">Food Log Tip: </t>
        </r>
        <r>
          <rPr>
            <sz val="9"/>
            <rFont val="Tahoma"/>
            <family val="2"/>
          </rPr>
          <t xml:space="preserve">To display totals for a specific day or date range, use the filter arrow to the right of the </t>
        </r>
        <r>
          <rPr>
            <b/>
            <sz val="9"/>
            <rFont val="Tahoma"/>
            <family val="2"/>
          </rPr>
          <t>Date</t>
        </r>
        <r>
          <rPr>
            <sz val="9"/>
            <rFont val="Tahoma"/>
            <family val="2"/>
          </rPr>
          <t xml:space="preserve"> column in the table below.</t>
        </r>
      </text>
    </comment>
    <comment ref="E7" authorId="0">
      <text>
        <r>
          <rPr>
            <b/>
            <sz val="9"/>
            <rFont val="Tahoma"/>
            <family val="2"/>
          </rPr>
          <t xml:space="preserve">Customize it! </t>
        </r>
        <r>
          <rPr>
            <sz val="9"/>
            <rFont val="Tahoma"/>
            <family val="2"/>
          </rPr>
          <t>You can change these table headings to track your specific nutritional needs.</t>
        </r>
      </text>
    </comment>
  </commentList>
</comments>
</file>

<file path=xl/sharedStrings.xml><?xml version="1.0" encoding="utf-8"?>
<sst xmlns="http://schemas.openxmlformats.org/spreadsheetml/2006/main" count="98" uniqueCount="70">
  <si>
    <t>FITNESS PLAN</t>
  </si>
  <si>
    <t>ABOUT ME:</t>
  </si>
  <si>
    <t>Gender:</t>
  </si>
  <si>
    <t>Female</t>
  </si>
  <si>
    <t>Age:</t>
  </si>
  <si>
    <t>Height:</t>
  </si>
  <si>
    <t>Unit:</t>
  </si>
  <si>
    <t>Imperial</t>
  </si>
  <si>
    <t>BMI:</t>
  </si>
  <si>
    <t>STARTING STATS:</t>
  </si>
  <si>
    <t>Type</t>
  </si>
  <si>
    <t>Current</t>
  </si>
  <si>
    <t>Goal</t>
  </si>
  <si>
    <t>Weight</t>
  </si>
  <si>
    <t>Waist</t>
  </si>
  <si>
    <t>Bicep</t>
  </si>
  <si>
    <t>Hips</t>
  </si>
  <si>
    <t>Thigh</t>
  </si>
  <si>
    <t>Date</t>
  </si>
  <si>
    <t>Time</t>
  </si>
  <si>
    <t>Size</t>
  </si>
  <si>
    <t>ACTIVITY LOG</t>
  </si>
  <si>
    <t xml:space="preserve"> </t>
  </si>
  <si>
    <t>ACTIVITIES</t>
  </si>
  <si>
    <t>TOTAL</t>
  </si>
  <si>
    <t>UNIT</t>
  </si>
  <si>
    <t>Biking</t>
  </si>
  <si>
    <t>Miles</t>
  </si>
  <si>
    <t>Running</t>
  </si>
  <si>
    <t>Walking</t>
  </si>
  <si>
    <t>Steps</t>
  </si>
  <si>
    <t>Swimming</t>
  </si>
  <si>
    <t>Meters</t>
  </si>
  <si>
    <t>Other</t>
  </si>
  <si>
    <t>DATE</t>
  </si>
  <si>
    <t>ACTIVITY</t>
  </si>
  <si>
    <t>START TIME</t>
  </si>
  <si>
    <t>DURATION</t>
  </si>
  <si>
    <t>DISTANCE</t>
  </si>
  <si>
    <t>CALORIES</t>
  </si>
  <si>
    <t>NOTE</t>
  </si>
  <si>
    <t>Hot &amp; Humid</t>
  </si>
  <si>
    <t xml:space="preserve">       </t>
  </si>
  <si>
    <t>FOOD LOG</t>
  </si>
  <si>
    <t>MY NUTRITION TARGETS</t>
  </si>
  <si>
    <t xml:space="preserve">Daily Intake: </t>
  </si>
  <si>
    <t>MEAL</t>
  </si>
  <si>
    <t>FOOD</t>
  </si>
  <si>
    <t>FAT</t>
  </si>
  <si>
    <t>CHOLESTEROL</t>
  </si>
  <si>
    <t>SODIUM</t>
  </si>
  <si>
    <t>CARBS</t>
  </si>
  <si>
    <t>PROTEIN</t>
  </si>
  <si>
    <t>SUGAR</t>
  </si>
  <si>
    <t>FIBER</t>
  </si>
  <si>
    <t>Breakfast</t>
  </si>
  <si>
    <t>Greek yogurt</t>
  </si>
  <si>
    <t>Snack</t>
  </si>
  <si>
    <t>Apple</t>
  </si>
  <si>
    <t>Lunch</t>
  </si>
  <si>
    <t>Mango pico lettuce wrap</t>
  </si>
  <si>
    <t>Dinner</t>
  </si>
  <si>
    <t>Shrimp tacos (2)</t>
  </si>
  <si>
    <t>Raw walnuts</t>
  </si>
  <si>
    <t>Steel cut oatmeal</t>
  </si>
  <si>
    <t>Orange</t>
  </si>
  <si>
    <t>Zucchini with pesto</t>
  </si>
  <si>
    <t>Baked Cod</t>
  </si>
  <si>
    <t>Mixed grilled vegetables</t>
  </si>
  <si>
    <t>Ice cream sundae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</si>
</sst>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00"/>
    <numFmt numFmtId="166" formatCode="[$-409]h:mm\ AM/PM;@"/>
    <numFmt numFmtId="167" formatCode="[h]:mm;@"/>
    <numFmt numFmtId="177" formatCode="m/d/yyyy"/>
  </numFmts>
  <fonts count="22">
    <font>
      <sz val="10"/>
      <color theme="3"/>
      <name val="Calibri"/>
      <family val="2"/>
      <scheme val="minor"/>
    </font>
    <font>
      <sz val="10"/>
      <name val="Arial"/>
      <family val="2"/>
    </font>
    <font>
      <b/>
      <sz val="11"/>
      <color theme="1"/>
      <name val="Calibri"/>
      <family val="2"/>
      <scheme val="minor"/>
    </font>
    <font>
      <sz val="9"/>
      <name val="Tahoma"/>
      <family val="2"/>
    </font>
    <font>
      <b/>
      <sz val="9"/>
      <name val="Tahoma"/>
      <family val="2"/>
    </font>
    <font>
      <sz val="36"/>
      <color theme="8"/>
      <name val="Calibri"/>
      <family val="2"/>
      <scheme val="maj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8"/>
      <color rgb="FFFF0000"/>
      <name val="Calibri"/>
      <family val="2"/>
      <scheme val="minor"/>
    </font>
    <font>
      <sz val="11"/>
      <color theme="4" tint="-0.24997000396251678"/>
      <name val="Calibri"/>
      <family val="2"/>
      <scheme val="minor"/>
    </font>
    <font>
      <b/>
      <sz val="10"/>
      <color theme="0"/>
      <name val="Calibri"/>
      <family val="2"/>
      <scheme val="minor"/>
    </font>
    <font>
      <sz val="10"/>
      <color theme="4" tint="-0.4999699890613556"/>
      <name val="Calibri"/>
      <family val="2"/>
      <scheme val="minor"/>
    </font>
    <font>
      <sz val="10"/>
      <name val="Calibri"/>
      <family val="2"/>
    </font>
    <font>
      <sz val="10"/>
      <color theme="5" tint="-0.25"/>
      <name val="Calibri"/>
      <family val="2"/>
    </font>
    <font>
      <sz val="10"/>
      <color theme="4" tint="-0.25"/>
      <name val="Calibri"/>
      <family val="2"/>
    </font>
    <font>
      <sz val="10"/>
      <color theme="7" tint="-0.25"/>
      <name val="Calibri"/>
      <family val="2"/>
    </font>
    <font>
      <sz val="10"/>
      <color theme="6" tint="-0.25"/>
      <name val="Calibri"/>
      <family val="2"/>
    </font>
    <font>
      <sz val="9"/>
      <color theme="1" tint="0.35"/>
      <name val="+mn-cs"/>
      <family val="2"/>
    </font>
    <font>
      <b/>
      <sz val="8"/>
      <name val="Calibri"/>
      <family val="2"/>
    </font>
  </fonts>
  <fills count="4">
    <fill>
      <patternFill/>
    </fill>
    <fill>
      <patternFill patternType="gray125"/>
    </fill>
    <fill>
      <patternFill patternType="solid">
        <fgColor theme="4"/>
        <bgColor indexed="64"/>
      </patternFill>
    </fill>
    <fill>
      <patternFill patternType="solid">
        <fgColor theme="0"/>
        <bgColor indexed="64"/>
      </patternFill>
    </fill>
  </fills>
  <borders count="1">
    <border>
      <left/>
      <right/>
      <top/>
      <bottom/>
      <diagonal/>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8" fillId="2" borderId="0" applyNumberFormat="0" applyProtection="0">
      <alignment horizontal="left" vertical="center" indent="1"/>
    </xf>
    <xf numFmtId="0" fontId="7" fillId="0" borderId="0" applyNumberFormat="0" applyFill="0" applyBorder="0" applyAlignment="0" applyProtection="0"/>
  </cellStyleXfs>
  <cellXfs count="56">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165" fontId="0" fillId="3" borderId="0" xfId="0" applyNumberFormat="1" applyFont="1" applyFill="1" applyAlignment="1">
      <alignment vertical="center"/>
    </xf>
    <xf numFmtId="0" fontId="0" fillId="3" borderId="0" xfId="0" applyFont="1" applyFill="1" applyAlignment="1">
      <alignment vertical="center"/>
    </xf>
    <xf numFmtId="165" fontId="0" fillId="0" borderId="0" xfId="0" applyNumberFormat="1" applyAlignment="1">
      <alignment horizontal="right" vertical="center" indent="5"/>
    </xf>
    <xf numFmtId="0" fontId="0" fillId="0" borderId="0" xfId="0" applyAlignment="1">
      <alignment vertical="center"/>
    </xf>
    <xf numFmtId="0" fontId="5" fillId="3" borderId="0" xfId="0" applyFont="1" applyFill="1" applyAlignment="1">
      <alignment vertical="center"/>
    </xf>
    <xf numFmtId="0" fontId="0" fillId="0" borderId="0" xfId="0" applyFont="1" applyFill="1" applyBorder="1" applyAlignment="1">
      <alignment horizontal="left" vertical="center"/>
    </xf>
    <xf numFmtId="0" fontId="6" fillId="2" borderId="0" xfId="0" applyFont="1" applyFill="1" applyAlignment="1">
      <alignment horizontal="left" indent="1"/>
    </xf>
    <xf numFmtId="0" fontId="0" fillId="2" borderId="0" xfId="0" applyFill="1" applyAlignment="1">
      <alignment vertical="center"/>
    </xf>
    <xf numFmtId="0" fontId="6" fillId="2" borderId="0" xfId="0" applyFont="1" applyFill="1" applyAlignment="1">
      <alignment vertical="center"/>
    </xf>
    <xf numFmtId="0" fontId="0" fillId="0" borderId="0" xfId="0" applyAlignment="1">
      <alignment vertical="center"/>
    </xf>
    <xf numFmtId="0" fontId="7" fillId="0" borderId="0" xfId="22" applyFill="1" applyAlignment="1">
      <alignment horizontal="left"/>
    </xf>
    <xf numFmtId="14" fontId="0" fillId="0" borderId="0" xfId="0" applyNumberFormat="1" applyAlignment="1">
      <alignment vertical="center"/>
    </xf>
    <xf numFmtId="164" fontId="0" fillId="0" borderId="0" xfId="0" applyNumberFormat="1" applyAlignment="1">
      <alignment vertical="center"/>
    </xf>
    <xf numFmtId="0" fontId="2" fillId="0" borderId="0" xfId="0" applyFont="1" applyAlignment="1">
      <alignment horizontal="center" vertical="center"/>
    </xf>
    <xf numFmtId="0" fontId="0" fillId="0" borderId="0" xfId="0" applyAlignment="1">
      <alignment vertical="center"/>
    </xf>
    <xf numFmtId="0" fontId="10" fillId="0" borderId="0" xfId="0" applyFont="1" applyAlignment="1">
      <alignment horizontal="left" vertical="center" indent="1"/>
    </xf>
    <xf numFmtId="0" fontId="0" fillId="0" borderId="0" xfId="0" applyAlignment="1">
      <alignment/>
    </xf>
    <xf numFmtId="0" fontId="0" fillId="0" borderId="0" xfId="0" applyAlignment="1">
      <alignment horizontal="left" vertical="center" indent="1"/>
    </xf>
    <xf numFmtId="0" fontId="0" fillId="0" borderId="0" xfId="0" applyFont="1" applyFill="1" applyBorder="1" applyAlignment="1">
      <alignment horizontal="righ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11" fillId="0" borderId="0" xfId="0" applyFont="1" applyAlignment="1">
      <alignment vertical="center"/>
    </xf>
    <xf numFmtId="0" fontId="0" fillId="0" borderId="0" xfId="0" applyFont="1" applyFill="1" applyBorder="1" applyAlignment="1">
      <alignment/>
    </xf>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vertical="center"/>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13" fillId="2" borderId="0" xfId="0" applyFont="1" applyFill="1" applyBorder="1" applyAlignment="1">
      <alignment horizontal="center" vertical="center"/>
    </xf>
    <xf numFmtId="0" fontId="8" fillId="2" borderId="0" xfId="21" applyAlignment="1">
      <alignment horizontal="left" vertical="center" indent="1"/>
    </xf>
    <xf numFmtId="0" fontId="9" fillId="0" borderId="0" xfId="20" applyAlignment="1">
      <alignment vertical="center"/>
    </xf>
    <xf numFmtId="0" fontId="0" fillId="0" borderId="0" xfId="0" applyFont="1" applyAlignment="1">
      <alignment horizontal="left" vertical="center" indent="13"/>
    </xf>
    <xf numFmtId="14" fontId="14" fillId="0" borderId="0" xfId="0" applyNumberFormat="1" applyFont="1" applyAlignment="1">
      <alignment horizontal="left" vertical="center" indent="13"/>
    </xf>
    <xf numFmtId="0" fontId="8" fillId="2" borderId="0" xfId="21" applyAlignment="1">
      <alignment horizontal="left" vertical="center"/>
    </xf>
    <xf numFmtId="14" fontId="0" fillId="0" borderId="0" xfId="0" applyNumberFormat="1" applyFont="1" applyFill="1" applyBorder="1" applyAlignment="1">
      <alignment horizontal="right" vertical="center" indent="2"/>
    </xf>
    <xf numFmtId="166" fontId="0" fillId="0" borderId="0" xfId="0" applyNumberFormat="1" applyAlignment="1">
      <alignment vertical="center"/>
    </xf>
    <xf numFmtId="0" fontId="8" fillId="2" borderId="0" xfId="21" applyAlignment="1">
      <alignment horizontal="center" vertical="center"/>
    </xf>
    <xf numFmtId="166" fontId="0" fillId="0" borderId="0" xfId="0" applyNumberFormat="1" applyFont="1" applyFill="1" applyBorder="1" applyAlignment="1">
      <alignment horizontal="right" vertical="center" indent="1"/>
    </xf>
    <xf numFmtId="14" fontId="0" fillId="0" borderId="0" xfId="0" applyNumberFormat="1" applyFont="1" applyAlignment="1">
      <alignment vertical="center"/>
    </xf>
    <xf numFmtId="166" fontId="0" fillId="0" borderId="0" xfId="0" applyNumberFormat="1" applyFont="1" applyAlignment="1">
      <alignment vertical="center"/>
    </xf>
    <xf numFmtId="164" fontId="0" fillId="0" borderId="0" xfId="0" applyNumberFormat="1" applyFont="1" applyAlignment="1">
      <alignment vertical="center"/>
    </xf>
    <xf numFmtId="167" fontId="0" fillId="0" borderId="0" xfId="0" applyNumberFormat="1" applyFont="1" applyFill="1" applyBorder="1" applyAlignment="1">
      <alignment horizontal="right" vertical="center" indent="1"/>
    </xf>
    <xf numFmtId="0" fontId="9" fillId="0" borderId="0" xfId="20" applyAlignment="1">
      <alignment vertical="center"/>
    </xf>
    <xf numFmtId="0" fontId="9" fillId="0" borderId="0" xfId="20" applyFont="1" applyAlignment="1">
      <alignment vertical="center"/>
    </xf>
    <xf numFmtId="0" fontId="9" fillId="3" borderId="0" xfId="20" applyFill="1" applyAlignment="1">
      <alignment vertical="center"/>
    </xf>
    <xf numFmtId="0" fontId="8" fillId="2" borderId="0" xfId="21" applyAlignment="1">
      <alignment horizontal="left" vertical="center" indent="1"/>
    </xf>
    <xf numFmtId="0" fontId="9" fillId="0" borderId="0" xfId="20" applyAlignment="1">
      <alignment vertical="center"/>
    </xf>
  </cellXfs>
  <cellStyles count="9">
    <cellStyle name="Normal" xfId="0"/>
    <cellStyle name="Percent" xfId="15"/>
    <cellStyle name="Currency" xfId="16"/>
    <cellStyle name="Currency [0]" xfId="17"/>
    <cellStyle name="Comma" xfId="18"/>
    <cellStyle name="Comma [0]" xfId="19"/>
    <cellStyle name="Title" xfId="20"/>
    <cellStyle name="Heading 1" xfId="21"/>
    <cellStyle name="Heading 2" xfId="22"/>
  </cellStyles>
  <dxfs count="50">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numFmt numFmtId="177" formatCode="m/d/yyyy"/>
      <alignment horizontal="right" vertical="center" textRotation="0" wrapText="1" indent="1" shrinkToFit="1" readingOrder="0"/>
    </dxf>
    <dxf>
      <font>
        <color rgb="FFFF0000"/>
      </font>
      <border/>
    </dxf>
    <dxf>
      <alignment horizontal="right" vertical="center" textRotation="0" wrapText="1" indent="1" shrinkToFit="1" readingOrder="0"/>
    </dxf>
    <dxf>
      <alignment horizontal="right" vertical="center" textRotation="0" wrapText="1" indent="1" shrinkToFit="1" readingOrder="0"/>
    </dxf>
    <dxf>
      <alignment horizontal="right" vertical="center" textRotation="0" wrapText="1" indent="1" shrinkToFit="1" readingOrder="0"/>
    </dxf>
    <dxf>
      <numFmt numFmtId="167" formatCode="[h]:mm;@"/>
      <fill>
        <patternFill patternType="none"/>
      </fill>
      <alignment horizontal="right" vertical="center" textRotation="0" wrapText="1" indent="1" shrinkToFit="1" readingOrder="0"/>
    </dxf>
    <dxf>
      <alignment horizontal="right" vertical="center" textRotation="0" wrapText="1" indent="1" shrinkToFit="1" readingOrder="0"/>
    </dxf>
    <dxf>
      <numFmt numFmtId="166" formatCode="[$-409]h:mm\ AM/PM;@"/>
      <alignment horizontal="right" vertical="center" textRotation="0" wrapText="1" indent="1" shrinkToFit="1" readingOrder="0"/>
    </dxf>
    <dxf>
      <alignment horizontal="right" vertical="center" textRotation="0" wrapText="1" indent="1" shrinkToFit="1" readingOrder="0"/>
    </dxf>
    <dxf>
      <numFmt numFmtId="177" formatCode="m/d/yyyy"/>
      <alignment horizontal="right" vertical="center" textRotation="0" wrapText="1" indent="2" shrinkToFit="1" readingOrder="0"/>
    </dxf>
    <dxf>
      <font>
        <b/>
        <i val="0"/>
        <u val="none"/>
        <strike val="0"/>
        <sz val="10"/>
        <name val="Calibri"/>
        <color theme="3"/>
        <condense val="0"/>
        <extend val="0"/>
      </font>
    </dxf>
    <dxf>
      <numFmt numFmtId="164" formatCode="0.0"/>
    </dxf>
    <dxf>
      <numFmt numFmtId="166" formatCode="[$-409]h:mm\ AM/PM;@"/>
    </dxf>
    <dxf>
      <numFmt numFmtId="177" formatCode="m/d/yyyy"/>
    </dxf>
    <dxf>
      <numFmt numFmtId="164" formatCode="0.0"/>
    </dxf>
    <dxf>
      <numFmt numFmtId="166" formatCode="[$-409]h:mm\ AM/PM;@"/>
    </dxf>
    <dxf>
      <numFmt numFmtId="177" formatCode="m/d/yyyy"/>
    </dxf>
    <dxf>
      <numFmt numFmtId="164" formatCode="0.0"/>
    </dxf>
    <dxf>
      <numFmt numFmtId="166" formatCode="[$-409]h:mm\ AM/PM;@"/>
    </dxf>
    <dxf>
      <numFmt numFmtId="177" formatCode="m/d/yyyy"/>
    </dxf>
    <dxf>
      <numFmt numFmtId="164" formatCode="0.0"/>
    </dxf>
    <dxf>
      <numFmt numFmtId="166" formatCode="[$-409]h:mm\ AM/PM;@"/>
    </dxf>
    <dxf>
      <numFmt numFmtId="177" formatCode="m/d/yyyy"/>
    </dxf>
    <dxf>
      <numFmt numFmtId="164" formatCode="0.0"/>
    </dxf>
    <dxf>
      <numFmt numFmtId="166" formatCode="[$-409]h:mm\ AM/PM;@"/>
    </dxf>
    <dxf>
      <numFmt numFmtId="177" formatCode="m/d/yyyy"/>
    </dxf>
    <dxf>
      <font>
        <color rgb="FFFF0000"/>
      </font>
      <border/>
    </dxf>
    <dxf>
      <font>
        <b/>
        <i val="0"/>
      </font>
      <border/>
    </dxf>
    <dxf>
      <font>
        <b/>
        <i val="0"/>
      </font>
      <border/>
    </dxf>
    <dxf>
      <font>
        <b/>
        <i val="0"/>
        <color theme="3"/>
      </font>
      <border/>
    </dxf>
    <dxf>
      <font>
        <b/>
        <i val="0"/>
      </font>
      <border/>
    </dxf>
    <dxf>
      <font>
        <b/>
        <i val="0"/>
      </font>
      <border/>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tableStyleElement type="wholeTable" dxfId="49"/>
      <tableStyleElement type="headerRow" dxfId="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'Fitness Plan'!$B$13</c:f>
              <c:strCache>
                <c:ptCount val="1"/>
                <c:pt idx="0">
                  <c:v>Waist</c:v>
                </c:pt>
              </c:strCache>
            </c:strRef>
          </c:tx>
          <c:spPr>
            <a:ln w="158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2"/>
                </a:solidFill>
              </a:ln>
            </c:spPr>
          </c:marker>
          <c:dLbls>
            <c:numFmt formatCode="General" sourceLinked="1"/>
            <c:showLegendKey val="0"/>
            <c:showVal val="0"/>
            <c:showBubbleSize val="0"/>
            <c:showCatName val="0"/>
            <c:showSerName val="0"/>
            <c:showLeaderLines val="1"/>
            <c:showPercent val="0"/>
          </c:dLbls>
          <c:val>
            <c:numRef>
              <c:f>'Fitness Plan'!$H$20:$H$23</c:f>
              <c:numCache/>
            </c:numRef>
          </c:val>
          <c:smooth val="0"/>
        </c:ser>
        <c:ser>
          <c:idx val="0"/>
          <c:order val="1"/>
          <c:tx>
            <c:strRef>
              <c:f>'Fitness Plan'!$B$14</c:f>
              <c:strCache>
                <c:ptCount val="1"/>
                <c:pt idx="0">
                  <c:v>Bicep</c:v>
                </c:pt>
              </c:strCache>
            </c:strRef>
          </c:tx>
          <c:spPr>
            <a:ln w="158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3"/>
                </a:solidFill>
              </a:ln>
            </c:spPr>
          </c:marker>
          <c:dLbls>
            <c:numFmt formatCode="General" sourceLinked="1"/>
            <c:showLegendKey val="0"/>
            <c:showVal val="0"/>
            <c:showBubbleSize val="0"/>
            <c:showCatName val="0"/>
            <c:showSerName val="0"/>
            <c:showLeaderLines val="1"/>
            <c:showPercent val="0"/>
          </c:dLbls>
          <c:val>
            <c:numRef>
              <c:f>'Fitness Plan'!$L$20:$L$24</c:f>
              <c:numCache/>
            </c:numRef>
          </c:val>
          <c:smooth val="0"/>
        </c:ser>
        <c:ser>
          <c:idx val="2"/>
          <c:order val="2"/>
          <c:tx>
            <c:strRef>
              <c:f>'Fitness Plan'!$B$15</c:f>
              <c:strCache>
                <c:ptCount val="1"/>
                <c:pt idx="0">
                  <c:v>Hips</c:v>
                </c:pt>
              </c:strCache>
            </c:strRef>
          </c:tx>
          <c:spPr>
            <a:ln w="158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1"/>
                </a:solidFill>
              </a:ln>
            </c:spPr>
          </c:marker>
          <c:dLbls>
            <c:numFmt formatCode="General" sourceLinked="1"/>
            <c:showLegendKey val="0"/>
            <c:showVal val="0"/>
            <c:showBubbleSize val="0"/>
            <c:showCatName val="0"/>
            <c:showSerName val="0"/>
            <c:showLeaderLines val="1"/>
            <c:showPercent val="0"/>
          </c:dLbls>
          <c:val>
            <c:numRef>
              <c:f>'Fitness Plan'!$P$20:$P$22</c:f>
              <c:numCache/>
            </c:numRef>
          </c:val>
          <c:smooth val="0"/>
        </c:ser>
        <c:ser>
          <c:idx val="3"/>
          <c:order val="3"/>
          <c:tx>
            <c:strRef>
              <c:f>'Fitness Plan'!$B$16</c:f>
              <c:strCache>
                <c:ptCount val="1"/>
                <c:pt idx="0">
                  <c:v>Thigh</c:v>
                </c:pt>
              </c:strCache>
            </c:strRef>
          </c:tx>
          <c:spPr>
            <a:ln w="158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bg1"/>
              </a:solidFill>
              <a:ln w="19050">
                <a:solidFill>
                  <a:schemeClr val="accent4"/>
                </a:solidFill>
              </a:ln>
            </c:spPr>
          </c:marker>
          <c:dLbls>
            <c:numFmt formatCode="General" sourceLinked="1"/>
            <c:showLegendKey val="0"/>
            <c:showVal val="0"/>
            <c:showBubbleSize val="0"/>
            <c:showCatName val="0"/>
            <c:showSerName val="0"/>
            <c:showLeaderLines val="1"/>
            <c:showPercent val="0"/>
          </c:dLbls>
          <c:val>
            <c:numRef>
              <c:f>'Fitness Plan'!$T$20:$T$26</c:f>
              <c:numCache/>
            </c:numRef>
          </c:val>
          <c:smooth val="0"/>
        </c:ser>
        <c:ser>
          <c:idx val="4"/>
          <c:order val="4"/>
          <c:tx>
            <c:strRef>
              <c:f>'Fitness Plan'!$B$13</c:f>
              <c:strCache>
                <c:ptCount val="1"/>
                <c:pt idx="0">
                  <c:v>Waist</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numFmt formatCode="General" sourceLinked="1"/>
            <c:spPr>
              <a:noFill/>
              <a:ln>
                <a:noFill/>
              </a:ln>
            </c:spPr>
            <c:txPr>
              <a:bodyPr vert="horz" rot="0" anchor="ctr"/>
              <a:lstStyle/>
              <a:p>
                <a:pPr algn="ctr">
                  <a:defRPr lang="en-US" cap="none" sz="1000" b="0" i="0" u="none" baseline="0">
                    <a:solidFill>
                      <a:schemeClr val="accent2">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Plan'!$H$20</c:f>
              <c:numCache/>
            </c:numRef>
          </c:val>
          <c:smooth val="0"/>
        </c:ser>
        <c:ser>
          <c:idx val="6"/>
          <c:order val="5"/>
          <c:tx>
            <c:strRef>
              <c:f>'Fitness Plan'!$B$15</c:f>
              <c:strCache>
                <c:ptCount val="1"/>
                <c:pt idx="0">
                  <c:v>Hips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numFmt formatCode="General" sourceLinked="1"/>
            <c:spPr>
              <a:noFill/>
              <a:ln>
                <a:noFill/>
              </a:ln>
            </c:spPr>
            <c:txPr>
              <a:bodyPr vert="horz" rot="0" anchor="ctr"/>
              <a:lstStyle/>
              <a:p>
                <a:pPr algn="ctr">
                  <a:defRPr lang="en-US" cap="none" sz="1000" b="0" i="0" u="none" baseline="0">
                    <a:solidFill>
                      <a:schemeClr val="accent1">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Plan'!$P$20</c:f>
              <c:numCache/>
            </c:numRef>
          </c:val>
          <c:smooth val="0"/>
        </c:ser>
        <c:ser>
          <c:idx val="7"/>
          <c:order val="6"/>
          <c:tx>
            <c:strRef>
              <c:f>'Fitness Plan'!$B$16</c:f>
              <c:strCache>
                <c:ptCount val="1"/>
                <c:pt idx="0">
                  <c:v>Thigh</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numFmt formatCode="General" sourceLinked="1"/>
            <c:spPr>
              <a:noFill/>
              <a:ln>
                <a:noFill/>
              </a:ln>
            </c:spPr>
            <c:txPr>
              <a:bodyPr vert="horz" rot="0" anchor="ctr"/>
              <a:lstStyle/>
              <a:p>
                <a:pPr algn="ctr">
                  <a:defRPr lang="en-US" cap="none" sz="1000" b="0" i="0" u="none" baseline="0">
                    <a:solidFill>
                      <a:schemeClr val="accent4">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Plan'!$T$20</c:f>
              <c:numCache/>
            </c:numRef>
          </c:val>
          <c:smooth val="0"/>
        </c:ser>
        <c:marker val="1"/>
        <c:axId val="15948354"/>
        <c:axId val="9317459"/>
      </c:lineChart>
      <c:lineChart>
        <c:grouping val="standard"/>
        <c:varyColors val="0"/>
        <c:ser>
          <c:idx val="5"/>
          <c:order val="7"/>
          <c:tx>
            <c:strRef>
              <c:f>'Fitness Plan'!$B$14</c:f>
              <c:strCache>
                <c:ptCount val="1"/>
                <c:pt idx="0">
                  <c:v>Bicep</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Pt>
            <c:idx val="0"/>
            <c:spPr>
              <a:ln w="28575">
                <a:noFill/>
                <a:round/>
              </a:ln>
            </c:spPr>
            <c:marker>
              <c:size val="5"/>
              <c:spPr>
                <a:noFill/>
                <a:ln w="9525">
                  <a:noFill/>
                </a:ln>
              </c:spPr>
            </c:marker>
          </c:dPt>
          <c:dLbls>
            <c:numFmt formatCode="General" sourceLinked="1"/>
            <c:spPr>
              <a:noFill/>
              <a:ln>
                <a:noFill/>
              </a:ln>
            </c:spPr>
            <c:txPr>
              <a:bodyPr vert="horz" rot="0" anchor="ctr"/>
              <a:lstStyle/>
              <a:p>
                <a:pPr algn="ctr">
                  <a:defRPr lang="en-US" cap="none" sz="1000" b="0" i="0" u="none" baseline="0">
                    <a:solidFill>
                      <a:schemeClr val="accent3">
                        <a:lumMod val="75000"/>
                      </a:schemeClr>
                    </a:solidFill>
                    <a:latin typeface="+mn-lt"/>
                    <a:ea typeface="Calibri"/>
                    <a:cs typeface="Calibri"/>
                  </a:defRPr>
                </a:pPr>
              </a:p>
            </c:txPr>
            <c:dLblPos val="l"/>
            <c:showLegendKey val="0"/>
            <c:showVal val="0"/>
            <c:showBubbleSize val="0"/>
            <c:showCatName val="0"/>
            <c:showSerName val="1"/>
            <c:showLeaderLines val="1"/>
            <c:showPercent val="0"/>
          </c:dLbls>
          <c:val>
            <c:numRef>
              <c:f>'Fitness Plan'!$L$20</c:f>
              <c:numCache/>
            </c:numRef>
          </c:val>
          <c:smooth val="0"/>
        </c:ser>
        <c:marker val="1"/>
        <c:axId val="16748268"/>
        <c:axId val="16516685"/>
      </c:lineChart>
      <c:catAx>
        <c:axId val="15948354"/>
        <c:scaling>
          <c:orientation val="minMax"/>
        </c:scaling>
        <c:axPos val="b"/>
        <c:delete val="1"/>
        <c:majorTickMark val="out"/>
        <c:minorTickMark val="none"/>
        <c:tickLblPos val="nextTo"/>
        <c:crossAx val="9317459"/>
        <c:crosses val="autoZero"/>
        <c:auto val="1"/>
        <c:lblOffset val="100"/>
        <c:noMultiLvlLbl val="0"/>
      </c:catAx>
      <c:valAx>
        <c:axId val="9317459"/>
        <c:scaling>
          <c:orientation val="minMax"/>
          <c:min val="10"/>
        </c:scaling>
        <c:axPos val="l"/>
        <c:majorGridlines>
          <c:spPr>
            <a:ln w="9525" cap="flat" cmpd="sng">
              <a:solidFill>
                <a:schemeClr val="bg2"/>
              </a:solidFill>
              <a:round/>
            </a:ln>
          </c:spPr>
        </c:majorGridlines>
        <c:delete val="0"/>
        <c:numFmt formatCode="0.0" sourceLinked="1"/>
        <c:majorTickMark val="out"/>
        <c:minorTickMark val="none"/>
        <c:tickLblPos val="nextTo"/>
        <c:spPr>
          <a:noFill/>
          <a:ln>
            <a:solidFill>
              <a:schemeClr val="bg2">
                <a:lumMod val="90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15948354"/>
        <c:crosses val="autoZero"/>
        <c:crossBetween val="between"/>
        <c:dispUnits/>
      </c:valAx>
      <c:catAx>
        <c:axId val="16748268"/>
        <c:scaling>
          <c:orientation val="minMax"/>
        </c:scaling>
        <c:axPos val="b"/>
        <c:delete val="1"/>
        <c:majorTickMark val="out"/>
        <c:minorTickMark val="none"/>
        <c:tickLblPos val="nextTo"/>
        <c:crossAx val="16516685"/>
        <c:crosses val="max"/>
        <c:auto val="1"/>
        <c:lblOffset val="100"/>
        <c:noMultiLvlLbl val="0"/>
      </c:catAx>
      <c:valAx>
        <c:axId val="16516685"/>
        <c:scaling>
          <c:orientation val="minMax"/>
          <c:min val="10"/>
        </c:scaling>
        <c:axPos val="l"/>
        <c:delete val="1"/>
        <c:majorTickMark val="out"/>
        <c:minorTickMark val="none"/>
        <c:tickLblPos val="nextTo"/>
        <c:crossAx val="16748268"/>
        <c:crosses val="max"/>
        <c:crossBetween val="between"/>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
          <c:y val="0.036"/>
          <c:w val="0.93125"/>
          <c:h val="0.85625"/>
        </c:manualLayout>
      </c:layout>
      <c:areaChart>
        <c:grouping val="standard"/>
        <c:varyColors val="0"/>
        <c:ser>
          <c:idx val="1"/>
          <c:order val="0"/>
          <c:tx>
            <c:strRef>
              <c:f>'Fitness Plan'!$B$12</c:f>
              <c:strCache>
                <c:ptCount val="1"/>
                <c:pt idx="0">
                  <c:v>Weight</c:v>
                </c:pt>
              </c:strCache>
            </c:strRef>
          </c:tx>
          <c:spPr>
            <a:solidFill>
              <a:schemeClr val="accent1">
                <a:lumMod val="60000"/>
                <a:lumOff val="4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'Fitness Plan'!$D$20:$D$25</c:f>
              <c:numCache/>
            </c:numRef>
          </c:val>
        </c:ser>
        <c:axId val="14432438"/>
        <c:axId val="62783079"/>
      </c:areaChart>
      <c:catAx>
        <c:axId val="14432438"/>
        <c:scaling>
          <c:orientation val="minMax"/>
        </c:scaling>
        <c:axPos val="b"/>
        <c:delete val="1"/>
        <c:majorTickMark val="out"/>
        <c:minorTickMark val="none"/>
        <c:tickLblPos val="nextTo"/>
        <c:crossAx val="62783079"/>
        <c:crosses val="autoZero"/>
        <c:auto val="1"/>
        <c:lblOffset val="100"/>
        <c:noMultiLvlLbl val="1"/>
      </c:catAx>
      <c:valAx>
        <c:axId val="62783079"/>
        <c:scaling>
          <c:orientation val="minMax"/>
        </c:scaling>
        <c:axPos val="l"/>
        <c:majorGridlines>
          <c:spPr>
            <a:ln w="9525" cap="flat" cmpd="sng">
              <a:solidFill>
                <a:schemeClr val="bg2">
                  <a:lumMod val="90000"/>
                </a:schemeClr>
              </a:solidFill>
              <a:round/>
            </a:ln>
          </c:spPr>
        </c:majorGridlines>
        <c:delete val="0"/>
        <c:numFmt formatCode="0" sourceLinked="0"/>
        <c:majorTickMark val="out"/>
        <c:minorTickMark val="cross"/>
        <c:tickLblPos val="nextTo"/>
        <c:spPr>
          <a:noFill/>
          <a:ln>
            <a:solidFill>
              <a:schemeClr val="bg2"/>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14432438"/>
        <c:crosses val="autoZero"/>
        <c:crossBetween val="midCat"/>
        <c:dispUnits/>
      </c:valAx>
      <c:spPr>
        <a:noFill/>
        <a:ln>
          <a:solidFill>
            <a:schemeClr val="bg2"/>
          </a:solidFill>
        </a:ln>
      </c:spPr>
    </c:plotArea>
    <c:plotVisOnly val="1"/>
    <c:dispBlanksAs val="zero"/>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xdr:row>
      <xdr:rowOff>361950</xdr:rowOff>
    </xdr:from>
    <xdr:to>
      <xdr:col>20</xdr:col>
      <xdr:colOff>104775</xdr:colOff>
      <xdr:row>8</xdr:row>
      <xdr:rowOff>200025</xdr:rowOff>
    </xdr:to>
    <xdr:graphicFrame macro="">
      <xdr:nvGraphicFramePr>
        <xdr:cNvPr id="3" name="BodySize" descr="Line chart that tracks progress for each starting stat, such as hips, waist, thigh, bicep, etc. " title="Body Size"/>
        <xdr:cNvGraphicFramePr/>
      </xdr:nvGraphicFramePr>
      <xdr:xfrm>
        <a:off x="2543175" y="1362075"/>
        <a:ext cx="8629650" cy="16097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10</xdr:row>
      <xdr:rowOff>38100</xdr:rowOff>
    </xdr:from>
    <xdr:to>
      <xdr:col>20</xdr:col>
      <xdr:colOff>142875</xdr:colOff>
      <xdr:row>16</xdr:row>
      <xdr:rowOff>209550</xdr:rowOff>
    </xdr:to>
    <xdr:graphicFrame macro="">
      <xdr:nvGraphicFramePr>
        <xdr:cNvPr id="7" name="Weight" descr="Area chart that tracks weight progress." title="Weight"/>
        <xdr:cNvGraphicFramePr/>
      </xdr:nvGraphicFramePr>
      <xdr:xfrm>
        <a:off x="2552700" y="3524250"/>
        <a:ext cx="8658225" cy="18288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266700</xdr:colOff>
      <xdr:row>0</xdr:row>
      <xdr:rowOff>133350</xdr:rowOff>
    </xdr:from>
    <xdr:to>
      <xdr:col>19</xdr:col>
      <xdr:colOff>514350</xdr:colOff>
      <xdr:row>0</xdr:row>
      <xdr:rowOff>704850</xdr:rowOff>
    </xdr:to>
    <xdr:pic>
      <xdr:nvPicPr>
        <xdr:cNvPr id="2" name="Picture 1" title="silhouette icons of a person in varied exercise positions"/>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3486150" y="133350"/>
          <a:ext cx="747712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133350</xdr:rowOff>
    </xdr:from>
    <xdr:to>
      <xdr:col>8</xdr:col>
      <xdr:colOff>85725</xdr:colOff>
      <xdr:row>0</xdr:row>
      <xdr:rowOff>704850</xdr:rowOff>
    </xdr:to>
    <xdr:pic>
      <xdr:nvPicPr>
        <xdr:cNvPr id="3" name="Picture 2" title="silhouette icons of a person in varied exercise position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57625" y="133350"/>
          <a:ext cx="4819650" cy="571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1171575</xdr:colOff>
      <xdr:row>0</xdr:row>
      <xdr:rowOff>133350</xdr:rowOff>
    </xdr:from>
    <xdr:to>
      <xdr:col>12</xdr:col>
      <xdr:colOff>0</xdr:colOff>
      <xdr:row>0</xdr:row>
      <xdr:rowOff>704850</xdr:rowOff>
    </xdr:to>
    <xdr:pic>
      <xdr:nvPicPr>
        <xdr:cNvPr id="3" name="Picture 2" title="silhouette icons of a person in varied exercise position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86150" y="133350"/>
          <a:ext cx="7477125" cy="571500"/>
        </a:xfrm>
        <a:prstGeom prst="rect">
          <a:avLst/>
        </a:prstGeom>
        <a:ln>
          <a:noFill/>
        </a:ln>
      </xdr:spPr>
    </xdr:pic>
    <xdr:clientData/>
  </xdr:twoCellAnchor>
</xdr:wsDr>
</file>

<file path=xl/tables/table1.xml><?xml version="1.0" encoding="utf-8"?>
<table xmlns="http://schemas.openxmlformats.org/spreadsheetml/2006/main" id="3" name="Stat2" displayName="Stat2" ref="F19:H23" totalsRowShown="0">
  <autoFilter ref="F19:H23"/>
  <tableColumns count="3">
    <tableColumn id="1" name="Date" dataDxfId="41"/>
    <tableColumn id="3" name="Time" dataDxfId="40"/>
    <tableColumn id="2" name="Size" dataDxfId="39"/>
  </tableColumns>
  <tableStyleInfo name="Fitness Plan" showFirstColumn="0" showLastColumn="0" showRowStripes="1" showColumnStripes="0"/>
</table>
</file>

<file path=xl/tables/table2.xml><?xml version="1.0" encoding="utf-8"?>
<table xmlns="http://schemas.openxmlformats.org/spreadsheetml/2006/main" id="1" name="Stat1" displayName="Stat1" ref="B19:D25" totalsRowShown="0">
  <autoFilter ref="B19:D25"/>
  <tableColumns count="3">
    <tableColumn id="1" name="Date" dataDxfId="38"/>
    <tableColumn id="3" name="Time" dataDxfId="37"/>
    <tableColumn id="2" name="Weight" dataDxfId="36"/>
  </tableColumns>
  <tableStyleInfo name="Fitness Plan" showFirstColumn="0" showLastColumn="0" showRowStripes="1" showColumnStripes="0"/>
</table>
</file>

<file path=xl/tables/table3.xml><?xml version="1.0" encoding="utf-8"?>
<table xmlns="http://schemas.openxmlformats.org/spreadsheetml/2006/main" id="4" name="Stat3" displayName="Stat3" ref="J19:L24" totalsRowShown="0">
  <autoFilter ref="J19:L24"/>
  <tableColumns count="3">
    <tableColumn id="1" name="Date" dataDxfId="35"/>
    <tableColumn id="3" name="Time" dataDxfId="34"/>
    <tableColumn id="2" name="Size" dataDxfId="33"/>
  </tableColumns>
  <tableStyleInfo name="Fitness Plan" showFirstColumn="0" showLastColumn="0" showRowStripes="1" showColumnStripes="0"/>
</table>
</file>

<file path=xl/tables/table4.xml><?xml version="1.0" encoding="utf-8"?>
<table xmlns="http://schemas.openxmlformats.org/spreadsheetml/2006/main" id="5" name="Stat4" displayName="Stat4" ref="N19:P22" totalsRowShown="0">
  <autoFilter ref="N19:P22"/>
  <tableColumns count="3">
    <tableColumn id="1" name="Date" dataDxfId="32"/>
    <tableColumn id="3" name="Time" dataDxfId="31"/>
    <tableColumn id="2" name="Size" dataDxfId="30"/>
  </tableColumns>
  <tableStyleInfo name="Fitness Plan" showFirstColumn="0" showLastColumn="0" showRowStripes="1" showColumnStripes="0"/>
</table>
</file>

<file path=xl/tables/table5.xml><?xml version="1.0" encoding="utf-8"?>
<table xmlns="http://schemas.openxmlformats.org/spreadsheetml/2006/main" id="6" name="Stat5" displayName="Stat5" ref="R19:T26" totalsRowShown="0">
  <autoFilter ref="R19:T26"/>
  <tableColumns count="3">
    <tableColumn id="1" name="Date" dataDxfId="29"/>
    <tableColumn id="3" name="Time" dataDxfId="28"/>
    <tableColumn id="2" name="Size" dataDxfId="27"/>
  </tableColumns>
  <tableStyleInfo name="Fitness Plan" showFirstColumn="0" showLastColumn="0" showRowStripes="1" showColumnStripes="0"/>
</table>
</file>

<file path=xl/tables/table6.xml><?xml version="1.0" encoding="utf-8"?>
<table xmlns="http://schemas.openxmlformats.org/spreadsheetml/2006/main" id="7" name="ActivityLog" displayName="ActivityLog" ref="B10:H15" totalsRowShown="0">
  <autoFilter ref="B10:H15"/>
  <tableColumns count="7">
    <tableColumn id="1" name="DATE" dataDxfId="25" totalsRowDxfId="26"/>
    <tableColumn id="2" name="ACTIVITY"/>
    <tableColumn id="9" name="START TIME" dataDxfId="23" totalsRowDxfId="24"/>
    <tableColumn id="10" name="DURATION" dataDxfId="21" totalsRowDxfId="22"/>
    <tableColumn id="3" name="DISTANCE" dataDxfId="20" totalsRowFunction="sum"/>
    <tableColumn id="5" name="CALORIES" dataDxfId="18" totalsRowFunction="sum" totalsRowDxfId="19"/>
    <tableColumn id="7" name="NOTE" totalsRowFunction="count"/>
  </tableColumns>
  <tableStyleInfo name="Fitness Plan" showFirstColumn="0" showLastColumn="0" showRowStripes="1" showColumnStripes="0"/>
</table>
</file>

<file path=xl/tables/table7.xml><?xml version="1.0" encoding="utf-8"?>
<table xmlns="http://schemas.openxmlformats.org/spreadsheetml/2006/main" id="8" name="FoodLog" displayName="FoodLog" ref="B7:L18" totalsRowShown="0">
  <autoFilter ref="B7:L18"/>
  <tableColumns count="11">
    <tableColumn id="4" name="DATE" dataDxfId="16"/>
    <tableColumn id="1" name="MEAL"/>
    <tableColumn id="2" name="FOOD"/>
    <tableColumn id="3" name="CALORIES" dataDxfId="14" totalsRowFunction="sum" totalsRowDxfId="15"/>
    <tableColumn id="5" name="FAT" dataDxfId="12" totalsRowFunction="sum" totalsRowDxfId="13"/>
    <tableColumn id="6" name="CHOLESTEROL" dataDxfId="10" totalsRowFunction="sum" totalsRowDxfId="11"/>
    <tableColumn id="7" name="SODIUM" dataDxfId="8" totalsRowFunction="sum" totalsRowDxfId="9"/>
    <tableColumn id="8" name="CARBS" dataDxfId="6" totalsRowFunction="sum" totalsRowDxfId="7"/>
    <tableColumn id="9" name="PROTEIN" dataDxfId="4" totalsRowFunction="sum" totalsRowDxfId="5"/>
    <tableColumn id="12" name="SUGAR" dataDxfId="2" totalsRowFunction="sum" totalsRowDxfId="3"/>
    <tableColumn id="13" name="FIBER" dataDxfId="0" totalsRowFunction="sum" totalsRowDxfId="1"/>
  </tableColumns>
  <tableStyleInfo name="Fitness Plan" showFirstColumn="0" showLastColumn="0" showRowStripes="1" showColumnStripes="0"/>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6.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7.x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T26"/>
  <sheetViews>
    <sheetView showGridLines="0" tabSelected="1" workbookViewId="0" topLeftCell="A1"/>
  </sheetViews>
  <sheetFormatPr defaultColWidth="9.140625" defaultRowHeight="18" customHeight="1"/>
  <cols>
    <col min="1" max="1" width="3.28125" style="0" customWidth="1"/>
    <col min="2" max="2" width="12.00390625" style="0" customWidth="1"/>
    <col min="3" max="3" width="9.421875" style="0" customWidth="1"/>
    <col min="4" max="4" width="9.28125" style="0" customWidth="1"/>
    <col min="5" max="5" width="2.7109375" style="0" customWidth="1"/>
    <col min="6" max="6" width="11.57421875" style="0" customWidth="1"/>
    <col min="7" max="7" width="9.421875" style="0" customWidth="1"/>
    <col min="8" max="8" width="9.28125" style="0" customWidth="1"/>
    <col min="9" max="9" width="2.7109375" style="0" customWidth="1"/>
    <col min="10" max="10" width="11.57421875" style="0" customWidth="1"/>
    <col min="11" max="11" width="9.421875" style="0" customWidth="1"/>
    <col min="12" max="12" width="9.28125" style="0" customWidth="1"/>
    <col min="13" max="13" width="2.7109375" style="0" customWidth="1"/>
    <col min="14" max="14" width="11.57421875" style="0" customWidth="1"/>
    <col min="15" max="15" width="9.421875" style="0" customWidth="1"/>
    <col min="16" max="16" width="9.28125" style="0" customWidth="1"/>
    <col min="17" max="17" width="2.7109375" style="0" customWidth="1"/>
    <col min="18" max="18" width="11.57421875" style="0" customWidth="1"/>
    <col min="19" max="19" width="9.421875" style="0" customWidth="1"/>
    <col min="20" max="20" width="9.28125" style="0" customWidth="1"/>
    <col min="21" max="21" width="3.28125" style="0" customWidth="1"/>
  </cols>
  <sheetData>
    <row r="1" spans="2:6" ht="57.75" customHeight="1">
      <c r="B1" s="52" t="s">
        <v>0</v>
      </c>
      <c r="C1" s="52"/>
      <c r="D1" s="52"/>
      <c r="E1" s="52"/>
      <c r="F1" s="52"/>
    </row>
    <row r="2" spans="2:6" s="13" customFormat="1" ht="21" customHeight="1">
      <c r="B2" s="52"/>
      <c r="C2" s="52"/>
      <c r="D2" s="52"/>
      <c r="E2" s="52"/>
      <c r="F2" s="52"/>
    </row>
    <row r="3" spans="2:6" s="13" customFormat="1" ht="30.75" customHeight="1">
      <c r="B3" s="38" t="s">
        <v>1</v>
      </c>
      <c r="C3" s="10"/>
      <c r="D3" s="11"/>
      <c r="F3" s="19" t="str">
        <f>"BODY SIZE "&amp;IF(UnitOfMeasure="Imperial","(in)","(cm)")</f>
        <v>BODY SIZE (in)</v>
      </c>
    </row>
    <row r="4" spans="2:4" s="13" customFormat="1" ht="21.75" customHeight="1">
      <c r="B4" s="28" t="s">
        <v>2</v>
      </c>
      <c r="C4" s="24" t="s">
        <v>3</v>
      </c>
      <c r="D4" s="20"/>
    </row>
    <row r="5" spans="2:4" s="13" customFormat="1" ht="21.75" customHeight="1">
      <c r="B5" s="28" t="s">
        <v>4</v>
      </c>
      <c r="C5" s="24">
        <v>35</v>
      </c>
      <c r="D5" s="20"/>
    </row>
    <row r="6" spans="2:4" s="13" customFormat="1" ht="21.75" customHeight="1">
      <c r="B6" s="28" t="s">
        <v>5</v>
      </c>
      <c r="C6" s="24">
        <v>64</v>
      </c>
      <c r="D6" s="20"/>
    </row>
    <row r="7" spans="2:4" s="13" customFormat="1" ht="21.75" customHeight="1">
      <c r="B7" s="28" t="s">
        <v>6</v>
      </c>
      <c r="C7" s="26" t="s">
        <v>7</v>
      </c>
      <c r="D7" s="20"/>
    </row>
    <row r="8" spans="2:4" s="13" customFormat="1" ht="21.75" customHeight="1">
      <c r="B8" s="28" t="s">
        <v>8</v>
      </c>
      <c r="C8" s="27">
        <f>IF(AllComplete,BMI,"")</f>
        <v>26.602783203125</v>
      </c>
      <c r="D8" s="20"/>
    </row>
    <row r="9" s="13" customFormat="1" ht="25.5" customHeight="1">
      <c r="B9" s="25" t="str">
        <f>IF(AllComplete,"","Enter height and current weight to calculate BMI")</f>
        <v/>
      </c>
    </row>
    <row r="10" spans="2:6" ht="30.75" customHeight="1">
      <c r="B10" s="38" t="s">
        <v>9</v>
      </c>
      <c r="C10" s="12"/>
      <c r="D10" s="11"/>
      <c r="E10" s="13"/>
      <c r="F10" s="19" t="str">
        <f>"WEIGHT "&amp;IF(UnitOfMeasure="Imperial","(lbs)","(kg)")</f>
        <v>WEIGHT (lbs)</v>
      </c>
    </row>
    <row r="11" spans="2:6" ht="21.75" customHeight="1">
      <c r="B11" s="29" t="s">
        <v>10</v>
      </c>
      <c r="C11" s="17" t="s">
        <v>11</v>
      </c>
      <c r="D11" s="17" t="s">
        <v>12</v>
      </c>
      <c r="E11" s="13"/>
      <c r="F11" s="13"/>
    </row>
    <row r="12" spans="2:6" ht="21.75" customHeight="1">
      <c r="B12" s="28" t="s">
        <v>13</v>
      </c>
      <c r="C12" s="1">
        <v>155</v>
      </c>
      <c r="D12" s="1">
        <v>140</v>
      </c>
      <c r="E12" s="13"/>
      <c r="F12" s="13"/>
    </row>
    <row r="13" spans="2:6" ht="21.75" customHeight="1">
      <c r="B13" s="28" t="s">
        <v>14</v>
      </c>
      <c r="C13" s="1">
        <v>36</v>
      </c>
      <c r="D13" s="1">
        <v>28</v>
      </c>
      <c r="E13" s="13"/>
      <c r="F13" s="13"/>
    </row>
    <row r="14" spans="2:6" ht="21.75" customHeight="1">
      <c r="B14" s="28" t="s">
        <v>15</v>
      </c>
      <c r="C14" s="1">
        <v>13.5</v>
      </c>
      <c r="D14" s="1">
        <v>14</v>
      </c>
      <c r="E14" s="13"/>
      <c r="F14" s="13"/>
    </row>
    <row r="15" spans="2:6" ht="21.75" customHeight="1">
      <c r="B15" s="28" t="s">
        <v>16</v>
      </c>
      <c r="C15" s="1">
        <v>45</v>
      </c>
      <c r="D15" s="1">
        <v>38</v>
      </c>
      <c r="E15" s="13"/>
      <c r="F15" s="13"/>
    </row>
    <row r="16" spans="2:6" ht="21.75" customHeight="1">
      <c r="B16" s="28" t="s">
        <v>17</v>
      </c>
      <c r="C16" s="1">
        <v>22</v>
      </c>
      <c r="D16" s="1">
        <v>17</v>
      </c>
      <c r="E16" s="13"/>
      <c r="F16" s="13"/>
    </row>
    <row r="17" spans="2:20" ht="34.5" customHeight="1">
      <c r="B17" s="13"/>
      <c r="C17" s="13"/>
      <c r="D17" s="13"/>
      <c r="E17" s="13"/>
      <c r="F17" s="13"/>
      <c r="G17" s="13"/>
      <c r="H17" s="13"/>
      <c r="I17" s="13"/>
      <c r="J17" s="13"/>
      <c r="K17" s="13"/>
      <c r="L17" s="13"/>
      <c r="M17" s="13"/>
      <c r="N17" s="13"/>
      <c r="O17" s="13"/>
      <c r="P17" s="13"/>
      <c r="Q17" s="13"/>
      <c r="R17" s="13"/>
      <c r="S17" s="13"/>
      <c r="T17" s="13"/>
    </row>
    <row r="18" spans="2:20" ht="18" customHeight="1">
      <c r="B18" s="14" t="str">
        <f>UPPER(CONCATENATE(WeightLabel," Tracker"))</f>
        <v>WEIGHT TRACKER</v>
      </c>
      <c r="C18" s="13"/>
      <c r="D18" s="13"/>
      <c r="E18" s="13"/>
      <c r="F18" s="14" t="str">
        <f>UPPER(CONCATENATE(Goal1Label," Tracker"))</f>
        <v>WAIST TRACKER</v>
      </c>
      <c r="G18" s="13"/>
      <c r="H18" s="13"/>
      <c r="I18" s="13"/>
      <c r="J18" s="14" t="str">
        <f>UPPER(CONCATENATE(Goal2Label," Tracker"))</f>
        <v>BICEP TRACKER</v>
      </c>
      <c r="K18" s="13"/>
      <c r="L18" s="13"/>
      <c r="M18" s="13"/>
      <c r="N18" s="14" t="str">
        <f>UPPER(CONCATENATE(Goal3Label," Tracker"))</f>
        <v>HIPS TRACKER</v>
      </c>
      <c r="O18" s="13"/>
      <c r="P18" s="13"/>
      <c r="Q18" s="13"/>
      <c r="R18" s="14" t="str">
        <f>UPPER(CONCATENATE(Goal4Label," Tracker"))</f>
        <v>THIGH TRACKER</v>
      </c>
      <c r="S18" s="13"/>
      <c r="T18" s="13"/>
    </row>
    <row r="19" spans="2:20" ht="18" customHeight="1">
      <c r="B19" s="13" t="s">
        <v>18</v>
      </c>
      <c r="C19" s="13" t="s">
        <v>19</v>
      </c>
      <c r="D19" s="13" t="s">
        <v>13</v>
      </c>
      <c r="E19" s="13"/>
      <c r="F19" s="13" t="s">
        <v>18</v>
      </c>
      <c r="G19" s="13" t="s">
        <v>19</v>
      </c>
      <c r="H19" s="13" t="s">
        <v>20</v>
      </c>
      <c r="I19" s="13"/>
      <c r="J19" s="13" t="s">
        <v>18</v>
      </c>
      <c r="K19" s="13" t="s">
        <v>19</v>
      </c>
      <c r="L19" s="13" t="s">
        <v>20</v>
      </c>
      <c r="M19" s="13"/>
      <c r="N19" s="13" t="s">
        <v>18</v>
      </c>
      <c r="O19" s="13" t="s">
        <v>19</v>
      </c>
      <c r="P19" s="13" t="s">
        <v>20</v>
      </c>
      <c r="Q19" s="13"/>
      <c r="R19" s="13" t="s">
        <v>18</v>
      </c>
      <c r="S19" s="13" t="s">
        <v>19</v>
      </c>
      <c r="T19" s="13" t="s">
        <v>20</v>
      </c>
    </row>
    <row r="20" spans="2:20" ht="18" customHeight="1">
      <c r="B20" s="15">
        <f ca="1">TODAY()+30+ROW()</f>
        <v>42040</v>
      </c>
      <c r="C20" s="44">
        <v>0.3333333333333333</v>
      </c>
      <c r="D20" s="16">
        <v>155</v>
      </c>
      <c r="E20" s="13"/>
      <c r="F20" s="15">
        <f ca="1">TODAY()+30+ROW()</f>
        <v>42040</v>
      </c>
      <c r="G20" s="44">
        <v>0.3333333333333333</v>
      </c>
      <c r="H20" s="16">
        <v>36</v>
      </c>
      <c r="I20" s="13"/>
      <c r="J20" s="15">
        <f ca="1">TODAY()+30+ROW()</f>
        <v>42040</v>
      </c>
      <c r="K20" s="44">
        <v>0.3333333333333333</v>
      </c>
      <c r="L20" s="16">
        <v>13.5</v>
      </c>
      <c r="M20" s="13"/>
      <c r="N20" s="15">
        <f ca="1">TODAY()+30+ROW()</f>
        <v>42040</v>
      </c>
      <c r="O20" s="44">
        <v>0.3333333333333333</v>
      </c>
      <c r="P20" s="16">
        <v>45</v>
      </c>
      <c r="Q20" s="13"/>
      <c r="R20" s="15">
        <f ca="1">TODAY()+30+ROW()</f>
        <v>42040</v>
      </c>
      <c r="S20" s="44">
        <v>0.3333333333333333</v>
      </c>
      <c r="T20" s="16">
        <v>22</v>
      </c>
    </row>
    <row r="21" spans="2:20" ht="18" customHeight="1">
      <c r="B21" s="15">
        <f ca="1">TODAY()+30+ROW()</f>
        <v>42041</v>
      </c>
      <c r="C21" s="44">
        <v>0.5833333333333334</v>
      </c>
      <c r="D21" s="16">
        <v>154.5</v>
      </c>
      <c r="E21" s="13"/>
      <c r="F21" s="15">
        <f ca="1">TODAY()+30+ROW()</f>
        <v>42041</v>
      </c>
      <c r="G21" s="44">
        <v>0.5833333333333334</v>
      </c>
      <c r="H21" s="16">
        <v>36.7</v>
      </c>
      <c r="I21" s="13"/>
      <c r="J21" s="15">
        <f ca="1">TODAY()+30+ROW()</f>
        <v>42041</v>
      </c>
      <c r="K21" s="44">
        <v>0.5833333333333334</v>
      </c>
      <c r="L21" s="16">
        <v>13.5</v>
      </c>
      <c r="M21" s="13"/>
      <c r="N21" s="15">
        <f ca="1">TODAY()+30+ROW()</f>
        <v>42041</v>
      </c>
      <c r="O21" s="44">
        <v>0.5833333333333334</v>
      </c>
      <c r="P21" s="16">
        <v>44.8</v>
      </c>
      <c r="Q21" s="13"/>
      <c r="R21" s="15">
        <f ca="1">TODAY()+30+ROW()</f>
        <v>42041</v>
      </c>
      <c r="S21" s="44">
        <v>0.5833333333333334</v>
      </c>
      <c r="T21" s="16">
        <v>21</v>
      </c>
    </row>
    <row r="22" spans="2:20" ht="18" customHeight="1">
      <c r="B22" s="15">
        <f ca="1">TODAY()+30+ROW()</f>
        <v>42042</v>
      </c>
      <c r="C22" s="44">
        <v>0.34375</v>
      </c>
      <c r="D22" s="16">
        <v>154.2</v>
      </c>
      <c r="E22" s="13"/>
      <c r="F22" s="15">
        <f ca="1">TODAY()+30+ROW()</f>
        <v>42042</v>
      </c>
      <c r="G22" s="44">
        <v>0.34375</v>
      </c>
      <c r="H22" s="16">
        <v>38</v>
      </c>
      <c r="I22" s="13"/>
      <c r="J22" s="15">
        <f ca="1">TODAY()+30+ROW()</f>
        <v>42042</v>
      </c>
      <c r="K22" s="44">
        <v>0.34375</v>
      </c>
      <c r="L22" s="16">
        <v>13.6</v>
      </c>
      <c r="M22" s="13"/>
      <c r="N22" s="15">
        <f ca="1">TODAY()+30+ROW()</f>
        <v>42042</v>
      </c>
      <c r="O22" s="44">
        <v>0.4166666666666667</v>
      </c>
      <c r="P22" s="16">
        <v>42</v>
      </c>
      <c r="Q22" s="13"/>
      <c r="R22" s="15">
        <f ca="1">TODAY()+30+ROW()</f>
        <v>42042</v>
      </c>
      <c r="S22" s="44">
        <v>0.34375</v>
      </c>
      <c r="T22" s="16">
        <v>20.5</v>
      </c>
    </row>
    <row r="23" spans="2:20" ht="18" customHeight="1">
      <c r="B23" s="15">
        <f ca="1">TODAY()+30+ROW()</f>
        <v>42043</v>
      </c>
      <c r="C23" s="44">
        <v>0.5833333333333334</v>
      </c>
      <c r="D23" s="16">
        <v>153.8</v>
      </c>
      <c r="E23" s="13"/>
      <c r="F23" s="15">
        <f ca="1">TODAY()+30+ROW()</f>
        <v>42043</v>
      </c>
      <c r="G23" s="44">
        <v>0.4166666666666667</v>
      </c>
      <c r="H23" s="16">
        <v>35</v>
      </c>
      <c r="I23" s="13"/>
      <c r="J23" s="15">
        <f ca="1">TODAY()+30+ROW()</f>
        <v>42043</v>
      </c>
      <c r="K23" s="44">
        <v>0.5833333333333334</v>
      </c>
      <c r="L23" s="16">
        <v>13.8</v>
      </c>
      <c r="M23" s="13"/>
      <c r="N23" s="13"/>
      <c r="O23" s="13"/>
      <c r="P23" s="13"/>
      <c r="Q23" s="13"/>
      <c r="R23" s="15">
        <f ca="1">TODAY()+30+ROW()</f>
        <v>42043</v>
      </c>
      <c r="S23" s="44">
        <v>0.5833333333333334</v>
      </c>
      <c r="T23" s="16">
        <v>21</v>
      </c>
    </row>
    <row r="24" spans="2:20" ht="18" customHeight="1">
      <c r="B24" s="15">
        <f ca="1">TODAY()+30+ROW()</f>
        <v>42044</v>
      </c>
      <c r="C24" s="44">
        <v>0.3333333333333333</v>
      </c>
      <c r="D24" s="16">
        <v>154.5</v>
      </c>
      <c r="E24" s="13"/>
      <c r="F24" s="13"/>
      <c r="G24" s="13"/>
      <c r="H24" s="13"/>
      <c r="I24" s="13"/>
      <c r="J24" s="47">
        <f ca="1">TODAY()+30+ROW()</f>
        <v>42044</v>
      </c>
      <c r="K24" s="48">
        <v>0.3333333333333333</v>
      </c>
      <c r="L24" s="49">
        <v>14</v>
      </c>
      <c r="M24" s="13"/>
      <c r="N24" s="13"/>
      <c r="O24" s="13"/>
      <c r="P24" s="13"/>
      <c r="Q24" s="13"/>
      <c r="R24" s="15">
        <f ca="1">TODAY()+30+ROW()</f>
        <v>42044</v>
      </c>
      <c r="S24" s="44">
        <v>0.3333333333333333</v>
      </c>
      <c r="T24" s="16">
        <v>22</v>
      </c>
    </row>
    <row r="25" spans="2:20" ht="18" customHeight="1">
      <c r="B25" s="15">
        <f ca="1">TODAY()+30+ROW()</f>
        <v>42045</v>
      </c>
      <c r="C25" s="44">
        <v>0.3541666666666667</v>
      </c>
      <c r="D25" s="16">
        <v>154</v>
      </c>
      <c r="E25" s="13"/>
      <c r="F25" s="13"/>
      <c r="G25" s="13"/>
      <c r="H25" s="13"/>
      <c r="I25" s="13"/>
      <c r="J25" s="13"/>
      <c r="K25" s="13"/>
      <c r="L25" s="13"/>
      <c r="M25" s="13"/>
      <c r="N25" s="13"/>
      <c r="O25" s="13"/>
      <c r="P25" s="13"/>
      <c r="Q25" s="13"/>
      <c r="R25" s="15">
        <f ca="1">TODAY()+30+ROW()</f>
        <v>42045</v>
      </c>
      <c r="S25" s="44">
        <v>0.3541666666666667</v>
      </c>
      <c r="T25" s="16">
        <v>21</v>
      </c>
    </row>
    <row r="26" spans="2:20" ht="18" customHeight="1">
      <c r="B26" s="13"/>
      <c r="C26" s="13"/>
      <c r="D26" s="13"/>
      <c r="E26" s="13"/>
      <c r="F26" s="13"/>
      <c r="G26" s="13"/>
      <c r="H26" s="13"/>
      <c r="I26" s="13"/>
      <c r="J26" s="13"/>
      <c r="K26" s="13"/>
      <c r="L26" s="13"/>
      <c r="M26" s="13"/>
      <c r="N26" s="13"/>
      <c r="O26" s="13"/>
      <c r="P26" s="13"/>
      <c r="Q26" s="13"/>
      <c r="R26" s="15">
        <f ca="1">TODAY()+30+ROW()</f>
        <v>42046</v>
      </c>
      <c r="S26" s="44">
        <v>0.4166666666666667</v>
      </c>
      <c r="T26" s="16">
        <v>20.3</v>
      </c>
    </row>
  </sheetData>
  <mergeCells count="1">
    <mergeCell ref="B1:F2"/>
  </mergeCells>
  <conditionalFormatting sqref="B20:D25">
    <cfRule type="expression" priority="6" dxfId="43">
      <formula>$D20=GoalWeight</formula>
    </cfRule>
  </conditionalFormatting>
  <conditionalFormatting sqref="F20:H23">
    <cfRule type="expression" priority="5" dxfId="43">
      <formula>$H20=Goal1</formula>
    </cfRule>
  </conditionalFormatting>
  <conditionalFormatting sqref="J20:L24">
    <cfRule type="expression" priority="4" dxfId="45">
      <formula>$L20=Goal2</formula>
    </cfRule>
  </conditionalFormatting>
  <conditionalFormatting sqref="N20:P22">
    <cfRule type="expression" priority="3" dxfId="43">
      <formula>$P20=Goal3</formula>
    </cfRule>
  </conditionalFormatting>
  <conditionalFormatting sqref="R20:T26">
    <cfRule type="expression" priority="2" dxfId="43">
      <formula>$T20=Goal4</formula>
    </cfRule>
  </conditionalFormatting>
  <conditionalFormatting sqref="C8">
    <cfRule type="expression" priority="1" dxfId="17">
      <formula>OR($C$8&lt;18.5,$C$8&gt;25)</formula>
    </cfRule>
  </conditionalFormatting>
  <dataValidations count="3">
    <dataValidation type="list" allowBlank="1" showInputMessage="1" sqref="C4">
      <formula1>"Male,Female"</formula1>
    </dataValidation>
    <dataValidation type="list" allowBlank="1" showInputMessage="1" sqref="C7">
      <formula1>"Imperial,Metric"</formula1>
    </dataValidation>
    <dataValidation errorStyle="warning" type="custom" allowBlank="1" showInputMessage="1" sqref="B12">
      <formula1>"Weight"</formula1>
    </dataValidation>
  </dataValidations>
  <printOptions horizontalCentered="1"/>
  <pageMargins left="0.25" right="0.25" top="0.75" bottom="0.75" header="0.3" footer="0.3"/>
  <pageSetup fitToHeight="0" fitToWidth="1" horizontalDpi="600" verticalDpi="600" orientation="portrait" scale="67" r:id="rId9"/>
  <headerFooter differentFirst="1">
    <oddFooter>&amp;CPage &amp;P of &amp;N</oddFooter>
  </headerFooter>
  <drawing r:id="rId8"/>
  <legacyDrawing r:id="rId2"/>
  <tableParts>
    <tablePart r:id="rId6"/>
    <tablePart r:id="rId4"/>
    <tablePart r:id="rId5"/>
    <tablePart r:id="rId3"/>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I15"/>
  <sheetViews>
    <sheetView showGridLines="0" workbookViewId="0" topLeftCell="A1"/>
  </sheetViews>
  <sheetFormatPr defaultColWidth="9.140625" defaultRowHeight="18" customHeight="1"/>
  <cols>
    <col min="1" max="1" width="3.28125" style="5" customWidth="1"/>
    <col min="2" max="2" width="16.28125" style="5" customWidth="1"/>
    <col min="3" max="3" width="22.28125" style="5" customWidth="1"/>
    <col min="4" max="4" width="15.28125" style="5" customWidth="1"/>
    <col min="5" max="5" width="13.8515625" style="50" customWidth="1"/>
    <col min="6" max="6" width="13.8515625" style="5" customWidth="1"/>
    <col min="7" max="7" width="13.140625" style="5" customWidth="1"/>
    <col min="8" max="8" width="30.8515625" style="4" customWidth="1"/>
    <col min="9" max="9" width="3.28125" style="3" customWidth="1"/>
    <col min="10" max="16384" width="9.140625" style="3" customWidth="1"/>
  </cols>
  <sheetData>
    <row r="1" spans="1:9" s="7" customFormat="1" ht="57.75" customHeight="1">
      <c r="A1" s="13"/>
      <c r="B1" s="53" t="s">
        <v>21</v>
      </c>
      <c r="C1" s="53"/>
      <c r="D1" s="53"/>
      <c r="E1" s="50"/>
      <c r="F1" s="8"/>
      <c r="G1" s="13"/>
      <c r="H1" s="13"/>
      <c r="I1" s="13" t="s">
        <v>22</v>
      </c>
    </row>
    <row r="2" spans="1:9" ht="21" customHeight="1">
      <c r="A2" s="13"/>
      <c r="B2" s="53"/>
      <c r="C2" s="53"/>
      <c r="D2" s="53"/>
      <c r="E2" s="50"/>
      <c r="F2" s="13"/>
      <c r="G2" s="13"/>
      <c r="H2" s="13"/>
      <c r="I2" s="13"/>
    </row>
    <row r="3" spans="1:9" ht="30.75" customHeight="1">
      <c r="A3" s="13"/>
      <c r="B3" s="38" t="s">
        <v>23</v>
      </c>
      <c r="C3" s="45" t="s">
        <v>24</v>
      </c>
      <c r="D3" s="42" t="s">
        <v>25</v>
      </c>
      <c r="F3" s="13"/>
      <c r="G3" s="13"/>
      <c r="H3" s="13"/>
      <c r="I3" s="13"/>
    </row>
    <row r="4" spans="1:9" ht="21.75" customHeight="1">
      <c r="A4" s="13"/>
      <c r="B4" s="21" t="s">
        <v>26</v>
      </c>
      <c r="C4" s="2">
        <f>SUMIF(ActivityLog[ACTIVITY],Category1,ActivityLog[DISTANCE])</f>
        <v>11.46</v>
      </c>
      <c r="D4" s="18" t="s">
        <v>27</v>
      </c>
      <c r="F4" s="13"/>
      <c r="G4" s="13"/>
      <c r="H4" s="13"/>
      <c r="I4" s="13"/>
    </row>
    <row r="5" spans="1:9" ht="21.75" customHeight="1">
      <c r="A5" s="13"/>
      <c r="B5" s="21" t="s">
        <v>28</v>
      </c>
      <c r="C5" s="2">
        <f>SUMIF(ActivityLog[ACTIVITY],Category2,ActivityLog[DISTANCE])</f>
        <v>0</v>
      </c>
      <c r="D5" s="18" t="s">
        <v>27</v>
      </c>
      <c r="F5" s="13"/>
      <c r="G5" s="13"/>
      <c r="H5" s="13"/>
      <c r="I5" s="13"/>
    </row>
    <row r="6" spans="1:9" ht="21.75" customHeight="1">
      <c r="A6" s="13"/>
      <c r="B6" s="21" t="s">
        <v>29</v>
      </c>
      <c r="C6" s="2">
        <f>SUMIF(ActivityLog[ACTIVITY],Category3,ActivityLog[DISTANCE])</f>
        <v>1227</v>
      </c>
      <c r="D6" s="18" t="s">
        <v>30</v>
      </c>
      <c r="F6" s="13"/>
      <c r="G6" s="13"/>
      <c r="H6" s="13"/>
      <c r="I6" s="13"/>
    </row>
    <row r="7" spans="1:9" ht="21.75" customHeight="1">
      <c r="A7" s="13"/>
      <c r="B7" s="21" t="s">
        <v>31</v>
      </c>
      <c r="C7" s="2">
        <f>SUMIF(ActivityLog[ACTIVITY],Category4,ActivityLog[DISTANCE])</f>
        <v>1700</v>
      </c>
      <c r="D7" s="18" t="s">
        <v>32</v>
      </c>
      <c r="F7" s="13"/>
      <c r="G7" s="13"/>
      <c r="H7" s="13"/>
      <c r="I7" s="13"/>
    </row>
    <row r="8" spans="2:5" s="13" customFormat="1" ht="21.75" customHeight="1">
      <c r="B8" s="21" t="s">
        <v>33</v>
      </c>
      <c r="C8" s="2">
        <f>SUMIF(ActivityLog[ACTIVITY],Category5,ActivityLog[DISTANCE])</f>
        <v>4.53</v>
      </c>
      <c r="D8" s="18" t="s">
        <v>27</v>
      </c>
      <c r="E8" s="50"/>
    </row>
    <row r="9" spans="1:9" ht="18" customHeight="1">
      <c r="A9" s="13"/>
      <c r="B9" s="13"/>
      <c r="C9" s="6"/>
      <c r="D9" s="13"/>
      <c r="F9" s="13"/>
      <c r="G9" s="13"/>
      <c r="H9" s="13"/>
      <c r="I9" s="13"/>
    </row>
    <row r="10" spans="2:9" ht="18" customHeight="1">
      <c r="B10" s="13" t="s">
        <v>34</v>
      </c>
      <c r="C10" s="13" t="s">
        <v>35</v>
      </c>
      <c r="D10" s="13" t="s">
        <v>36</v>
      </c>
      <c r="E10" s="21" t="s">
        <v>37</v>
      </c>
      <c r="F10" s="21" t="s">
        <v>38</v>
      </c>
      <c r="G10" s="13" t="s">
        <v>39</v>
      </c>
      <c r="H10" s="13" t="s">
        <v>40</v>
      </c>
      <c r="I10" s="13"/>
    </row>
    <row r="11" spans="2:9" ht="18" customHeight="1">
      <c r="B11" s="43">
        <f ca="1">TODAY()+30+ROW()</f>
        <v>42031</v>
      </c>
      <c r="C11" s="9" t="s">
        <v>26</v>
      </c>
      <c r="D11" s="46">
        <v>0.5416666666666666</v>
      </c>
      <c r="E11" s="50">
        <v>0.015972222222222276</v>
      </c>
      <c r="F11" s="22">
        <v>3.66</v>
      </c>
      <c r="G11" s="23">
        <v>173</v>
      </c>
      <c r="H11" s="9" t="s">
        <v>41</v>
      </c>
      <c r="I11" s="13"/>
    </row>
    <row r="12" spans="2:9" ht="18" customHeight="1">
      <c r="B12" s="43">
        <f ca="1">TODAY()+30+ROW()</f>
        <v>42032</v>
      </c>
      <c r="C12" s="9" t="s">
        <v>26</v>
      </c>
      <c r="D12" s="46">
        <v>0.6875</v>
      </c>
      <c r="E12" s="50">
        <v>0.0625</v>
      </c>
      <c r="F12" s="22">
        <v>7.8</v>
      </c>
      <c r="G12" s="23">
        <v>344</v>
      </c>
      <c r="H12" s="9"/>
      <c r="I12" s="13"/>
    </row>
    <row r="13" spans="2:9" ht="18" customHeight="1">
      <c r="B13" s="43">
        <f ca="1">TODAY()+30+ROW()</f>
        <v>42033</v>
      </c>
      <c r="C13" s="9" t="s">
        <v>31</v>
      </c>
      <c r="D13" s="46">
        <v>0.4166666666666667</v>
      </c>
      <c r="E13" s="50">
        <v>0.020833333333333332</v>
      </c>
      <c r="F13" s="22">
        <v>1700</v>
      </c>
      <c r="G13" s="23">
        <v>237</v>
      </c>
      <c r="H13" s="9"/>
      <c r="I13" s="13"/>
    </row>
    <row r="14" spans="2:9" ht="18" customHeight="1">
      <c r="B14" s="43">
        <f ca="1">TODAY()+30+ROW()</f>
        <v>42034</v>
      </c>
      <c r="C14" s="9" t="s">
        <v>29</v>
      </c>
      <c r="D14" s="46">
        <v>0.5625</v>
      </c>
      <c r="E14" s="50">
        <v>0.024305555555555556</v>
      </c>
      <c r="F14" s="22">
        <v>1227</v>
      </c>
      <c r="G14" s="23">
        <v>150</v>
      </c>
      <c r="H14" s="9"/>
      <c r="I14" s="13"/>
    </row>
    <row r="15" spans="2:9" ht="18" customHeight="1">
      <c r="B15" s="43">
        <f ca="1">TODAY()+30+ROW()</f>
        <v>42035</v>
      </c>
      <c r="C15" s="9" t="s">
        <v>33</v>
      </c>
      <c r="D15" s="46">
        <v>0.5965277777777778</v>
      </c>
      <c r="E15" s="50">
        <v>0.020833333333333332</v>
      </c>
      <c r="F15" s="22">
        <v>4.53</v>
      </c>
      <c r="G15" s="23">
        <v>115</v>
      </c>
      <c r="H15" s="9"/>
      <c r="I15" s="13"/>
    </row>
  </sheetData>
  <mergeCells count="1">
    <mergeCell ref="B1:D2"/>
  </mergeCells>
  <dataValidations count="2">
    <dataValidation type="list" allowBlank="1" showInputMessage="1" sqref="D4:D8">
      <formula1>"Miles,Kilometers,Steps,Laps,Yards,Meters,Reps"</formula1>
    </dataValidation>
    <dataValidation type="list" allowBlank="1" sqref="C11:C15">
      <formula1>$B$4:$B$8</formula1>
    </dataValidation>
  </dataValidations>
  <printOptions horizontalCentered="1"/>
  <pageMargins left="0.25" right="0.25" top="0.75" bottom="0.75" header="0.3" footer="0.3"/>
  <pageSetup fitToHeight="0" fitToWidth="1" horizontalDpi="600" verticalDpi="600" orientation="portrait" scale="87" r:id="rId5"/>
  <headerFooter differentFirst="1">
    <oddFooter>&amp;CPage &amp;P of &amp;N</oddFooter>
  </headerFooter>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L18"/>
  <sheetViews>
    <sheetView showGridLines="0" workbookViewId="0" topLeftCell="A1"/>
  </sheetViews>
  <sheetFormatPr defaultColWidth="9.140625" defaultRowHeight="18" customHeight="1"/>
  <cols>
    <col min="1" max="1" width="3.28125" style="0" customWidth="1"/>
    <col min="2" max="2" width="14.7109375" style="0" customWidth="1"/>
    <col min="3" max="3" width="16.7109375" style="0" customWidth="1"/>
    <col min="4" max="4" width="29.8515625" style="0" customWidth="1"/>
    <col min="5" max="5" width="12.8515625" style="0" customWidth="1"/>
    <col min="6" max="6" width="10.7109375" style="0" customWidth="1"/>
    <col min="7" max="7" width="16.7109375" style="0" customWidth="1"/>
    <col min="8" max="8" width="12.00390625" style="0" customWidth="1"/>
    <col min="9" max="9" width="10.8515625" style="0" customWidth="1"/>
    <col min="10" max="10" width="12.28125" style="0" customWidth="1"/>
    <col min="11" max="11" width="10.7109375" style="0" customWidth="1"/>
    <col min="12" max="12" width="13.7109375" style="0" customWidth="1"/>
  </cols>
  <sheetData>
    <row r="1" spans="1:12" s="39" customFormat="1" ht="57.75" customHeight="1">
      <c r="A1" s="51" t="s">
        <v>42</v>
      </c>
      <c r="B1" s="55" t="s">
        <v>43</v>
      </c>
      <c r="C1" s="55"/>
      <c r="D1" s="55"/>
      <c r="E1" s="51"/>
      <c r="F1" s="51"/>
      <c r="G1" s="51"/>
      <c r="H1" s="51"/>
      <c r="I1" s="51"/>
      <c r="J1" s="51"/>
      <c r="K1" s="51"/>
      <c r="L1" s="51"/>
    </row>
    <row r="2" spans="1:12" ht="21" customHeight="1">
      <c r="A2" s="13"/>
      <c r="B2" s="55"/>
      <c r="C2" s="55"/>
      <c r="D2" s="55"/>
      <c r="E2" s="13"/>
      <c r="F2" s="13"/>
      <c r="G2" s="13"/>
      <c r="H2" s="13"/>
      <c r="I2" s="13"/>
      <c r="J2" s="13"/>
      <c r="K2" s="13"/>
      <c r="L2" s="13"/>
    </row>
    <row r="3" spans="1:12" ht="18" customHeight="1">
      <c r="A3" s="13"/>
      <c r="B3" s="13"/>
      <c r="C3" s="13"/>
      <c r="D3" s="13"/>
      <c r="E3" s="37" t="str">
        <f>(FoodLog[[#Headers],[CALORIES]])</f>
        <v>CALORIES</v>
      </c>
      <c r="F3" s="37" t="str">
        <f>(FoodLog[[#Headers],[FAT]])</f>
        <v>FAT</v>
      </c>
      <c r="G3" s="37" t="str">
        <f>(FoodLog[[#Headers],[CHOLESTEROL]])</f>
        <v>CHOLESTEROL</v>
      </c>
      <c r="H3" s="37" t="str">
        <f>(FoodLog[[#Headers],[SODIUM]])</f>
        <v>SODIUM</v>
      </c>
      <c r="I3" s="37" t="str">
        <f>(FoodLog[[#Headers],[CARBS]])</f>
        <v>CARBS</v>
      </c>
      <c r="J3" s="37" t="str">
        <f>(FoodLog[[#Headers],[PROTEIN]])</f>
        <v>PROTEIN</v>
      </c>
      <c r="K3" s="37" t="str">
        <f>(FoodLog[[#Headers],[SUGAR]])</f>
        <v>SUGAR</v>
      </c>
      <c r="L3" s="37" t="str">
        <f>(FoodLog[[#Headers],[FIBER]])</f>
        <v>FIBER</v>
      </c>
    </row>
    <row r="4" spans="1:12" ht="16.5" customHeight="1">
      <c r="A4" s="13"/>
      <c r="B4" s="54" t="s">
        <v>44</v>
      </c>
      <c r="C4" s="54"/>
      <c r="D4" s="40" t="s">
        <v>45</v>
      </c>
      <c r="E4" s="35">
        <v>1800</v>
      </c>
      <c r="F4" s="36">
        <v>40</v>
      </c>
      <c r="G4" s="36">
        <v>225</v>
      </c>
      <c r="H4" s="36">
        <v>2100</v>
      </c>
      <c r="I4" s="36">
        <v>130</v>
      </c>
      <c r="J4" s="36">
        <v>56</v>
      </c>
      <c r="K4" s="36">
        <v>25</v>
      </c>
      <c r="L4" s="36">
        <v>25</v>
      </c>
    </row>
    <row r="5" spans="2:12" s="13" customFormat="1" ht="16.5" customHeight="1">
      <c r="B5" s="54"/>
      <c r="C5" s="54"/>
      <c r="D5" s="41" t="str">
        <f>IF(E5=SUM(FoodLog[CALORIES]),"Total Intake:","Filtered Intake:")</f>
        <v>Total Intake:</v>
      </c>
      <c r="E5" s="35">
        <f>SUBTOTAL(109,FoodLog[CALORIES])</f>
        <v>3090</v>
      </c>
      <c r="F5" s="36">
        <f>SUBTOTAL(109,FoodLog[FAT])</f>
        <v>74.27000000000001</v>
      </c>
      <c r="G5" s="36">
        <f>SUBTOTAL(109,FoodLog[CHOLESTEROL])</f>
        <v>139.6</v>
      </c>
      <c r="H5" s="36">
        <f>SUBTOTAL(109,FoodLog[SODIUM])</f>
        <v>1400.7</v>
      </c>
      <c r="I5" s="36">
        <f>SUBTOTAL(109,FoodLog[CARBS])</f>
        <v>208.56</v>
      </c>
      <c r="J5" s="36">
        <f>SUBTOTAL(109,FoodLog[PROTEIN])</f>
        <v>68.81</v>
      </c>
      <c r="K5" s="36">
        <f>SUBTOTAL(109,FoodLog[SUGAR])</f>
        <v>84.1</v>
      </c>
      <c r="L5" s="36">
        <f>SUBTOTAL(109,FoodLog[FIBER])</f>
        <v>24.5</v>
      </c>
    </row>
    <row r="7" spans="1:12" ht="18" customHeight="1">
      <c r="A7" s="13"/>
      <c r="B7" s="30" t="s">
        <v>34</v>
      </c>
      <c r="C7" s="31" t="s">
        <v>46</v>
      </c>
      <c r="D7" s="31" t="s">
        <v>47</v>
      </c>
      <c r="E7" s="34" t="s">
        <v>39</v>
      </c>
      <c r="F7" s="34" t="s">
        <v>48</v>
      </c>
      <c r="G7" s="34" t="s">
        <v>49</v>
      </c>
      <c r="H7" s="34" t="s">
        <v>50</v>
      </c>
      <c r="I7" s="34" t="s">
        <v>51</v>
      </c>
      <c r="J7" s="34" t="s">
        <v>52</v>
      </c>
      <c r="K7" s="34" t="s">
        <v>53</v>
      </c>
      <c r="L7" s="34" t="s">
        <v>54</v>
      </c>
    </row>
    <row r="8" spans="1:12" ht="18" customHeight="1">
      <c r="A8" s="13"/>
      <c r="B8" s="32">
        <f ca="1">TODAY()+30+ROW()</f>
        <v>42028</v>
      </c>
      <c r="C8" s="33" t="s">
        <v>55</v>
      </c>
      <c r="D8" s="33" t="s">
        <v>56</v>
      </c>
      <c r="E8" s="34">
        <v>130</v>
      </c>
      <c r="F8" s="34">
        <v>8</v>
      </c>
      <c r="G8" s="34">
        <v>10</v>
      </c>
      <c r="H8" s="34">
        <v>60</v>
      </c>
      <c r="I8" s="34">
        <v>16</v>
      </c>
      <c r="J8" s="34">
        <v>11</v>
      </c>
      <c r="K8" s="34">
        <v>5</v>
      </c>
      <c r="L8" s="34">
        <v>0</v>
      </c>
    </row>
    <row r="9" spans="1:12" ht="18" customHeight="1">
      <c r="A9" s="13"/>
      <c r="B9" s="32">
        <f ca="1">TODAY()+30+ROW()</f>
        <v>42029</v>
      </c>
      <c r="C9" s="33" t="s">
        <v>57</v>
      </c>
      <c r="D9" s="33" t="s">
        <v>58</v>
      </c>
      <c r="E9" s="34">
        <v>65</v>
      </c>
      <c r="F9" s="34">
        <v>0.2</v>
      </c>
      <c r="G9" s="34"/>
      <c r="H9" s="34"/>
      <c r="I9" s="34">
        <v>17.3</v>
      </c>
      <c r="J9" s="34">
        <v>0.3</v>
      </c>
      <c r="K9" s="34"/>
      <c r="L9" s="34"/>
    </row>
    <row r="10" spans="1:12" ht="18" customHeight="1">
      <c r="A10" s="13"/>
      <c r="B10" s="32">
        <f ca="1">TODAY()+30+ROW()</f>
        <v>42030</v>
      </c>
      <c r="C10" s="33" t="s">
        <v>59</v>
      </c>
      <c r="D10" s="33" t="s">
        <v>60</v>
      </c>
      <c r="E10" s="34">
        <v>220</v>
      </c>
      <c r="F10" s="34">
        <v>0.5</v>
      </c>
      <c r="G10" s="34"/>
      <c r="H10" s="34">
        <v>200</v>
      </c>
      <c r="I10" s="34">
        <v>30</v>
      </c>
      <c r="J10" s="34">
        <v>6</v>
      </c>
      <c r="K10" s="34">
        <v>4</v>
      </c>
      <c r="L10" s="34">
        <v>9</v>
      </c>
    </row>
    <row r="11" spans="1:12" ht="18" customHeight="1">
      <c r="A11" s="13"/>
      <c r="B11" s="32">
        <f ca="1">TODAY()+30+ROW()</f>
        <v>42031</v>
      </c>
      <c r="C11" s="33" t="s">
        <v>61</v>
      </c>
      <c r="D11" s="33" t="s">
        <v>62</v>
      </c>
      <c r="E11" s="34">
        <v>600</v>
      </c>
      <c r="F11" s="34">
        <v>0.5</v>
      </c>
      <c r="G11" s="34"/>
      <c r="H11" s="34">
        <v>300</v>
      </c>
      <c r="I11" s="34">
        <v>22</v>
      </c>
      <c r="J11" s="34">
        <v>9.8</v>
      </c>
      <c r="K11" s="34"/>
      <c r="L11" s="34"/>
    </row>
    <row r="12" spans="1:12" ht="18" customHeight="1">
      <c r="A12" s="13"/>
      <c r="B12" s="32">
        <f ca="1">TODAY()+30+ROW()</f>
        <v>42032</v>
      </c>
      <c r="C12" s="33" t="s">
        <v>57</v>
      </c>
      <c r="D12" s="33" t="s">
        <v>63</v>
      </c>
      <c r="E12" s="34">
        <v>210</v>
      </c>
      <c r="F12" s="34">
        <v>20</v>
      </c>
      <c r="G12" s="34"/>
      <c r="H12" s="34"/>
      <c r="I12" s="34">
        <v>3</v>
      </c>
      <c r="J12" s="34">
        <v>5</v>
      </c>
      <c r="K12" s="34"/>
      <c r="L12" s="34">
        <v>3</v>
      </c>
    </row>
    <row r="13" spans="1:12" ht="18" customHeight="1">
      <c r="A13" s="13"/>
      <c r="B13" s="32">
        <f ca="1">TODAY()+30+ROW()</f>
        <v>42033</v>
      </c>
      <c r="C13" s="33" t="s">
        <v>55</v>
      </c>
      <c r="D13" s="33" t="s">
        <v>64</v>
      </c>
      <c r="E13" s="34">
        <v>220</v>
      </c>
      <c r="F13" s="34">
        <v>3</v>
      </c>
      <c r="G13" s="34"/>
      <c r="H13" s="34"/>
      <c r="I13" s="34">
        <v>29</v>
      </c>
      <c r="J13" s="34">
        <v>7</v>
      </c>
      <c r="K13" s="34"/>
      <c r="L13" s="34">
        <v>5</v>
      </c>
    </row>
    <row r="14" spans="1:12" ht="18" customHeight="1">
      <c r="A14" s="13"/>
      <c r="B14" s="32">
        <f ca="1">TODAY()+30+ROW()</f>
        <v>42034</v>
      </c>
      <c r="C14" s="33" t="s">
        <v>57</v>
      </c>
      <c r="D14" s="33" t="s">
        <v>65</v>
      </c>
      <c r="E14" s="34">
        <v>85</v>
      </c>
      <c r="F14" s="34">
        <v>0</v>
      </c>
      <c r="G14" s="34"/>
      <c r="H14" s="34">
        <v>0</v>
      </c>
      <c r="I14" s="34">
        <v>21</v>
      </c>
      <c r="J14" s="34">
        <v>1</v>
      </c>
      <c r="K14" s="34">
        <v>17</v>
      </c>
      <c r="L14" s="34">
        <v>4</v>
      </c>
    </row>
    <row r="15" spans="1:12" ht="18" customHeight="1">
      <c r="A15" s="13"/>
      <c r="B15" s="32">
        <f ca="1">TODAY()+30+ROW()</f>
        <v>42035</v>
      </c>
      <c r="C15" s="33" t="s">
        <v>59</v>
      </c>
      <c r="D15" s="33" t="s">
        <v>66</v>
      </c>
      <c r="E15" s="34">
        <v>340</v>
      </c>
      <c r="F15" s="34">
        <v>7</v>
      </c>
      <c r="G15" s="34">
        <v>3</v>
      </c>
      <c r="H15" s="34">
        <v>63</v>
      </c>
      <c r="I15" s="34">
        <v>1</v>
      </c>
      <c r="J15" s="34">
        <v>2</v>
      </c>
      <c r="K15" s="34"/>
      <c r="L15" s="34">
        <v>2</v>
      </c>
    </row>
    <row r="16" spans="1:12" ht="18" customHeight="1">
      <c r="A16" s="13"/>
      <c r="B16" s="32">
        <f ca="1">TODAY()+30+ROW()</f>
        <v>42036</v>
      </c>
      <c r="C16" s="33" t="s">
        <v>61</v>
      </c>
      <c r="D16" s="33" t="s">
        <v>67</v>
      </c>
      <c r="E16" s="34">
        <v>470</v>
      </c>
      <c r="F16" s="34">
        <v>4.07</v>
      </c>
      <c r="G16" s="34">
        <v>49</v>
      </c>
      <c r="H16" s="34">
        <v>460</v>
      </c>
      <c r="I16" s="34">
        <v>0.46</v>
      </c>
      <c r="J16" s="34">
        <v>23.71</v>
      </c>
      <c r="K16" s="34">
        <v>0.1</v>
      </c>
      <c r="L16" s="34"/>
    </row>
    <row r="17" spans="2:12" ht="18" customHeight="1">
      <c r="B17" s="32">
        <f ca="1">TODAY()+30+ROW()</f>
        <v>42037</v>
      </c>
      <c r="C17" s="33" t="s">
        <v>61</v>
      </c>
      <c r="D17" s="33" t="s">
        <v>68</v>
      </c>
      <c r="E17" s="34">
        <v>220</v>
      </c>
      <c r="F17" s="34">
        <v>7</v>
      </c>
      <c r="G17" s="34"/>
      <c r="H17" s="34"/>
      <c r="I17" s="34">
        <v>5</v>
      </c>
      <c r="J17" s="34">
        <v>3</v>
      </c>
      <c r="K17" s="34"/>
      <c r="L17" s="34"/>
    </row>
    <row r="18" spans="2:12" ht="18" customHeight="1">
      <c r="B18" s="32">
        <f ca="1">TODAY()+30+ROW()</f>
        <v>42038</v>
      </c>
      <c r="C18" s="33" t="s">
        <v>57</v>
      </c>
      <c r="D18" s="33" t="s">
        <v>69</v>
      </c>
      <c r="E18" s="34">
        <v>530</v>
      </c>
      <c r="F18" s="34">
        <v>24</v>
      </c>
      <c r="G18" s="34">
        <v>77.6</v>
      </c>
      <c r="H18" s="34">
        <v>317.7</v>
      </c>
      <c r="I18" s="34">
        <v>63.8</v>
      </c>
      <c r="J18" s="34">
        <v>0</v>
      </c>
      <c r="K18" s="34">
        <v>58</v>
      </c>
      <c r="L18" s="34">
        <v>1.5</v>
      </c>
    </row>
  </sheetData>
  <mergeCells count="2">
    <mergeCell ref="B4:C5"/>
    <mergeCell ref="B1:D2"/>
  </mergeCells>
  <conditionalFormatting sqref="E5:L5">
    <cfRule type="expression" priority="8" dxfId="17">
      <formula>AND($E$5&lt;&gt;SUM($E$8:$E$18),E$5&gt;E$4)</formula>
    </cfRule>
  </conditionalFormatting>
  <printOptions horizontalCentered="1"/>
  <pageMargins left="0.25" right="0.25" top="0.75" bottom="0.75" header="0.3" footer="0.3"/>
  <pageSetup fitToHeight="0" fitToWidth="1" horizontalDpi="600" verticalDpi="600" orientation="portrait" scale="65" r:id="rId5"/>
  <headerFooter differentFirst="1">
    <oddFooter>&amp;CPage &amp;P of &amp;N</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2014-06-19T22:57:16Z</dcterms:created>
  <dcterms:modified xsi:type="dcterms:W3CDTF">2014-12-18T16:27:57Z</dcterms:modified>
  <cp:category/>
  <cp:version/>
  <cp:contentType/>
  <cp:contentStatus/>
</cp:coreProperties>
</file>