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120" windowWidth="20730" windowHeight="11640" tabRatio="741" activeTab="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'April'!$L$4:$L$33</definedName>
    <definedName name="AssignmentDays" localSheetId="7">'August'!$L$4:$L$33</definedName>
    <definedName name="AssignmentDays" localSheetId="11">'December'!$L$4:$L$33</definedName>
    <definedName name="AssignmentDays" localSheetId="1">'February'!$L$4:$L$33</definedName>
    <definedName name="AssignmentDays" localSheetId="6">'July'!$L$4:$L$33</definedName>
    <definedName name="AssignmentDays" localSheetId="5">'June'!$L$4:$L$33</definedName>
    <definedName name="AssignmentDays" localSheetId="2">'March'!$L$4:$L$33</definedName>
    <definedName name="AssignmentDays" localSheetId="4">'May'!$L$4:$L$33</definedName>
    <definedName name="AssignmentDays" localSheetId="10">'November'!$L$4:$L$33</definedName>
    <definedName name="AssignmentDays" localSheetId="9">'October'!$L$4:$L$33</definedName>
    <definedName name="AssignmentDays" localSheetId="8">'September'!$L$4:$L$33</definedName>
    <definedName name="AssignmentDays">'January'!$L$4:$L$33</definedName>
    <definedName name="AugSun1">DATE(CalendarYear,8,1)-WEEKDAY(DATE(CalendarYear,8,1))+1</definedName>
    <definedName name="CalendarYear">'January'!$N$2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'April'!$L$4:$M$8</definedName>
    <definedName name="ImportantDatesTable" localSheetId="7">'August'!$L$4:$M$8</definedName>
    <definedName name="ImportantDatesTable" localSheetId="11">'December'!$L$4:$M$8</definedName>
    <definedName name="ImportantDatesTable" localSheetId="1">'February'!$L$4:$M$8</definedName>
    <definedName name="ImportantDatesTable" localSheetId="6">'July'!$L$4:$M$8</definedName>
    <definedName name="ImportantDatesTable" localSheetId="5">'June'!$L$4:$M$8</definedName>
    <definedName name="ImportantDatesTable" localSheetId="2">'March'!$L$4:$M$8</definedName>
    <definedName name="ImportantDatesTable" localSheetId="4">'May'!$L$4:$M$8</definedName>
    <definedName name="ImportantDatesTable" localSheetId="10">'November'!$L$4:$M$8</definedName>
    <definedName name="ImportantDatesTable" localSheetId="9">'October'!$L$4:$M$8</definedName>
    <definedName name="ImportantDatesTable" localSheetId="8">'September'!$L$4:$M$8</definedName>
    <definedName name="ImportantDatesTable">'January'!$L$4:$M$8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'April'!$A$1:$N$33</definedName>
    <definedName name="_xlnm.Print_Area" localSheetId="7">'August'!$A$1:$N$33</definedName>
    <definedName name="_xlnm.Print_Area" localSheetId="11">'December'!$A$1:$N$33</definedName>
    <definedName name="_xlnm.Print_Area" localSheetId="1">'February'!$A$1:$N$33</definedName>
    <definedName name="_xlnm.Print_Area" localSheetId="0">'January'!$A$1:$N$33</definedName>
    <definedName name="_xlnm.Print_Area" localSheetId="6">'July'!$A$1:$N$33</definedName>
    <definedName name="_xlnm.Print_Area" localSheetId="5">'June'!$A$1:$N$33</definedName>
    <definedName name="_xlnm.Print_Area" localSheetId="2">'March'!$A$1:$N$33</definedName>
    <definedName name="_xlnm.Print_Area" localSheetId="4">'May'!$A$1:$N$33</definedName>
    <definedName name="_xlnm.Print_Area" localSheetId="10">'November'!$A$1:$N$33</definedName>
    <definedName name="_xlnm.Print_Area" localSheetId="9">'October'!$A$1:$N$33</definedName>
    <definedName name="_xlnm.Print_Area" localSheetId="8">'September'!$A$1:$N$33</definedName>
    <definedName name="SepSun1">DATE(CalendarYear,9,1)-WEEKDAY(DATE(CalendarYear,9,1))+1</definedName>
  </definedNames>
  <calcPr calcId="145621"/>
  <extLst/>
</workbook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<sst xmlns="http://schemas.openxmlformats.org/spreadsheetml/2006/main" count="554" uniqueCount="36">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</sst>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8000264167786"/>
      <name val="Arial"/>
      <family val="2"/>
      <scheme val="minor"/>
    </font>
    <font>
      <sz val="12"/>
      <color theme="1" tint="0.24998000264167786"/>
      <name val="Arial"/>
      <family val="2"/>
      <scheme val="minor"/>
    </font>
    <font>
      <sz val="10.5"/>
      <color theme="1" tint="0.24998000264167786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4" tint="0.7999200224876404"/>
      </right>
      <top style="thin">
        <color theme="0"/>
      </top>
      <bottom/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</cellStyleXfs>
  <cellXfs count="76">
    <xf numFmtId="0" fontId="0" fillId="0" borderId="0" xfId="0"/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indent="1"/>
    </xf>
    <xf numFmtId="0" fontId="0" fillId="0" borderId="2" xfId="0" applyFont="1" applyBorder="1"/>
    <xf numFmtId="0" fontId="0" fillId="0" borderId="3" xfId="0" applyFont="1" applyBorder="1"/>
    <xf numFmtId="0" fontId="11" fillId="3" borderId="4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left" vertical="top" indent="1"/>
    </xf>
    <xf numFmtId="49" fontId="10" fillId="3" borderId="1" xfId="0" applyNumberFormat="1" applyFont="1" applyFill="1" applyBorder="1" applyAlignment="1">
      <alignment horizontal="left" indent="1"/>
    </xf>
    <xf numFmtId="49" fontId="10" fillId="3" borderId="6" xfId="0" applyNumberFormat="1" applyFont="1" applyFill="1" applyBorder="1" applyAlignment="1">
      <alignment horizontal="left" inden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textRotation="90"/>
    </xf>
    <xf numFmtId="164" fontId="2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164" fontId="16" fillId="0" borderId="8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8" fillId="0" borderId="15" xfId="21" applyFill="1" applyBorder="1" applyAlignment="1">
      <alignment horizontal="center" vertical="center" textRotation="90"/>
    </xf>
    <xf numFmtId="0" fontId="18" fillId="0" borderId="16" xfId="21" applyFill="1" applyBorder="1" applyAlignment="1">
      <alignment horizontal="center" vertical="center" textRotation="90"/>
    </xf>
    <xf numFmtId="0" fontId="18" fillId="0" borderId="17" xfId="21" applyFill="1" applyBorder="1" applyAlignment="1">
      <alignment horizontal="center" vertical="center" textRotation="90"/>
    </xf>
    <xf numFmtId="0" fontId="8" fillId="0" borderId="16" xfId="23" applyBorder="1" applyAlignment="1">
      <alignment horizontal="left" vertical="center"/>
    </xf>
    <xf numFmtId="0" fontId="8" fillId="0" borderId="0" xfId="23" applyAlignment="1">
      <alignment horizontal="left" vertical="center"/>
    </xf>
    <xf numFmtId="0" fontId="8" fillId="0" borderId="3" xfId="23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164" fontId="14" fillId="0" borderId="11" xfId="0" applyNumberFormat="1" applyFont="1" applyFill="1" applyBorder="1" applyAlignment="1">
      <alignment horizontal="left"/>
    </xf>
    <xf numFmtId="164" fontId="14" fillId="0" borderId="19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49" fontId="10" fillId="3" borderId="22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11" fillId="3" borderId="24" xfId="0" applyFont="1" applyFill="1" applyBorder="1" applyAlignment="1">
      <alignment horizontal="left" vertical="top" indent="1"/>
    </xf>
    <xf numFmtId="0" fontId="11" fillId="3" borderId="25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1" fillId="3" borderId="27" xfId="0" applyFont="1" applyFill="1" applyBorder="1" applyAlignment="1">
      <alignment horizontal="left" vertical="top" indent="1"/>
    </xf>
    <xf numFmtId="49" fontId="12" fillId="3" borderId="22" xfId="0" applyNumberFormat="1" applyFont="1" applyFill="1" applyBorder="1" applyAlignment="1">
      <alignment horizontal="left" indent="1"/>
    </xf>
    <xf numFmtId="49" fontId="12" fillId="3" borderId="3" xfId="0" applyNumberFormat="1" applyFont="1" applyFill="1" applyBorder="1" applyAlignment="1">
      <alignment horizontal="left" indent="1"/>
    </xf>
    <xf numFmtId="0" fontId="11" fillId="3" borderId="28" xfId="0" applyFont="1" applyFill="1" applyBorder="1" applyAlignment="1">
      <alignment horizontal="left" vertical="top" indent="1"/>
    </xf>
    <xf numFmtId="49" fontId="10" fillId="3" borderId="22" xfId="0" applyNumberFormat="1" applyFont="1" applyFill="1" applyBorder="1" applyAlignment="1">
      <alignment horizontal="left" vertical="center" indent="1"/>
    </xf>
    <xf numFmtId="49" fontId="10" fillId="3" borderId="3" xfId="0" applyNumberFormat="1" applyFont="1" applyFill="1" applyBorder="1" applyAlignment="1">
      <alignment horizontal="left" vertical="center" indent="1"/>
    </xf>
    <xf numFmtId="164" fontId="11" fillId="3" borderId="26" xfId="0" applyNumberFormat="1" applyFont="1" applyFill="1" applyBorder="1" applyAlignment="1">
      <alignment horizontal="left" vertical="top" indent="1"/>
    </xf>
    <xf numFmtId="164" fontId="11" fillId="3" borderId="14" xfId="0" applyNumberFormat="1" applyFont="1" applyFill="1" applyBorder="1" applyAlignment="1">
      <alignment horizontal="left" vertical="top" indent="1"/>
    </xf>
    <xf numFmtId="164" fontId="11" fillId="3" borderId="24" xfId="0" applyNumberFormat="1" applyFont="1" applyFill="1" applyBorder="1" applyAlignment="1">
      <alignment horizontal="left" vertical="top" indent="1"/>
    </xf>
    <xf numFmtId="164" fontId="11" fillId="3" borderId="28" xfId="0" applyNumberFormat="1" applyFont="1" applyFill="1" applyBorder="1" applyAlignment="1">
      <alignment horizontal="left" vertical="top" indent="1"/>
    </xf>
    <xf numFmtId="49" fontId="10" fillId="3" borderId="3" xfId="0" applyNumberFormat="1" applyFont="1" applyFill="1" applyBorder="1" applyAlignment="1">
      <alignment horizontal="left" indent="1"/>
    </xf>
    <xf numFmtId="0" fontId="12" fillId="3" borderId="24" xfId="0" applyFont="1" applyFill="1" applyBorder="1" applyAlignment="1">
      <alignment horizontal="left" vertical="top" indent="1"/>
    </xf>
    <xf numFmtId="0" fontId="12" fillId="3" borderId="28" xfId="0" applyFont="1" applyFill="1" applyBorder="1" applyAlignment="1">
      <alignment horizontal="left" vertical="top" indent="1"/>
    </xf>
    <xf numFmtId="49" fontId="10" fillId="3" borderId="29" xfId="0" applyNumberFormat="1" applyFont="1" applyFill="1" applyBorder="1" applyAlignment="1">
      <alignment horizontal="left" indent="1"/>
    </xf>
    <xf numFmtId="49" fontId="10" fillId="3" borderId="30" xfId="0" applyNumberFormat="1" applyFont="1" applyFill="1" applyBorder="1" applyAlignment="1">
      <alignment horizontal="left" indent="1"/>
    </xf>
    <xf numFmtId="49" fontId="10" fillId="3" borderId="31" xfId="0" applyNumberFormat="1" applyFont="1" applyFill="1" applyBorder="1" applyAlignment="1">
      <alignment horizontal="left" indent="1"/>
    </xf>
    <xf numFmtId="0" fontId="8" fillId="0" borderId="32" xfId="24" applyBorder="1" applyAlignment="1">
      <alignment textRotation="90"/>
    </xf>
    <xf numFmtId="0" fontId="8" fillId="0" borderId="33" xfId="24" applyBorder="1" applyAlignment="1">
      <alignment textRotation="90"/>
    </xf>
    <xf numFmtId="0" fontId="9" fillId="2" borderId="22" xfId="0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9" fillId="2" borderId="23" xfId="0" applyFont="1" applyFill="1" applyBorder="1" applyAlignment="1">
      <alignment horizontal="left" indent="1"/>
    </xf>
    <xf numFmtId="0" fontId="17" fillId="0" borderId="34" xfId="22" applyBorder="1" applyAlignment="1">
      <alignment horizontal="left" vertical="center" indent="2"/>
    </xf>
    <xf numFmtId="0" fontId="17" fillId="0" borderId="35" xfId="22" applyBorder="1" applyAlignment="1">
      <alignment horizontal="left" vertical="center" indent="2"/>
    </xf>
    <xf numFmtId="0" fontId="17" fillId="0" borderId="36" xfId="22" applyBorder="1" applyAlignment="1">
      <alignment horizontal="left" vertical="center" indent="2"/>
    </xf>
    <xf numFmtId="0" fontId="17" fillId="0" borderId="37" xfId="22" applyBorder="1" applyAlignment="1">
      <alignment horizontal="left" vertical="center" indent="2"/>
    </xf>
    <xf numFmtId="0" fontId="8" fillId="0" borderId="34" xfId="24" applyBorder="1" applyAlignment="1">
      <alignment textRotation="90"/>
    </xf>
    <xf numFmtId="0" fontId="13" fillId="0" borderId="38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7" fillId="0" borderId="40" xfId="22" applyFill="1" applyBorder="1" applyAlignment="1">
      <alignment horizontal="center" vertical="center"/>
    </xf>
    <xf numFmtId="0" fontId="17" fillId="0" borderId="41" xfId="22" applyFill="1" applyBorder="1" applyAlignment="1">
      <alignment horizontal="center" vertical="center"/>
    </xf>
    <xf numFmtId="0" fontId="17" fillId="0" borderId="42" xfId="22" applyBorder="1" applyAlignment="1">
      <alignment horizontal="center" vertical="center"/>
    </xf>
    <xf numFmtId="0" fontId="17" fillId="0" borderId="43" xfId="22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59"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b/>
        <color theme="1"/>
      </font>
      <border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00291252136"/>
        </left>
        <right style="thin">
          <color theme="9" tint="0.5999600291252136"/>
        </right>
        <top style="thin">
          <color theme="9" tint="0.5999600291252136"/>
        </top>
        <bottom style="thin">
          <color theme="9" tint="0.5999600291252136"/>
        </bottom>
        <vertical/>
        <horizontal style="dashDotDot">
          <color theme="9" tint="0.5999600291252136"/>
        </horizontal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N$2" max="2999" min="1900" page="10" val="2015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238125</xdr:rowOff>
    </xdr:to>
    <xdr:sp macro="" textlink="">
      <xdr:nvSpPr>
        <xdr:cNvPr id="3" name="TextBox 2"/>
        <xdr:cNvSpPr txBox="1"/>
      </xdr:nvSpPr>
      <xdr:spPr>
        <a:xfrm>
          <a:off x="9658350" y="171450"/>
          <a:ext cx="22860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tabSelected="1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13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2">
        <v>2016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3"/>
    </row>
    <row r="4" spans="1:14" ht="18" customHeight="1">
      <c r="A4" s="4"/>
      <c r="B4" s="26"/>
      <c r="C4" s="10">
        <f>IF(DAY(JanSun1)=1,JanSun1-6,JanSun1+1)</f>
        <v>42002</v>
      </c>
      <c r="D4" s="10">
        <f>IF(DAY(JanSun1)=1,JanSun1-5,JanSun1+2)</f>
        <v>42003</v>
      </c>
      <c r="E4" s="10">
        <f>IF(DAY(JanSun1)=1,JanSun1-4,JanSun1+3)</f>
        <v>42004</v>
      </c>
      <c r="F4" s="10">
        <f>IF(DAY(JanSun1)=1,JanSun1-3,JanSun1+4)</f>
        <v>42005</v>
      </c>
      <c r="G4" s="10">
        <f>IF(DAY(JanSun1)=1,JanSun1-2,JanSun1+5)</f>
        <v>42006</v>
      </c>
      <c r="H4" s="10">
        <f>IF(DAY(JanSun1)=1,JanSun1-1,JanSun1+6)</f>
        <v>42007</v>
      </c>
      <c r="I4" s="10">
        <f>IF(DAY(JanSun1)=1,JanSun1,JanSun1+7)</f>
        <v>42008</v>
      </c>
      <c r="J4" s="5"/>
      <c r="K4" s="69" t="s">
        <v>7</v>
      </c>
      <c r="L4" s="16">
        <v>3</v>
      </c>
      <c r="M4" s="70" t="s">
        <v>5</v>
      </c>
      <c r="N4" s="71"/>
    </row>
    <row r="5" spans="1:14" ht="18" customHeight="1">
      <c r="A5" s="4"/>
      <c r="B5" s="26"/>
      <c r="C5" s="10">
        <f>IF(DAY(JanSun1)=1,JanSun1+1,JanSun1+8)</f>
        <v>42009</v>
      </c>
      <c r="D5" s="10">
        <f>IF(DAY(JanSun1)=1,JanSun1+2,JanSun1+9)</f>
        <v>42010</v>
      </c>
      <c r="E5" s="10">
        <f>IF(DAY(JanSun1)=1,JanSun1+3,JanSun1+10)</f>
        <v>42011</v>
      </c>
      <c r="F5" s="10">
        <f>IF(DAY(JanSun1)=1,JanSun1+4,JanSun1+11)</f>
        <v>42012</v>
      </c>
      <c r="G5" s="10">
        <f>IF(DAY(JanSun1)=1,JanSun1+5,JanSun1+12)</f>
        <v>42013</v>
      </c>
      <c r="H5" s="10">
        <f>IF(DAY(JanSun1)=1,JanSun1+6,JanSun1+13)</f>
        <v>42014</v>
      </c>
      <c r="I5" s="10">
        <f>IF(DAY(JanSun1)=1,JanSun1+7,JanSun1+14)</f>
        <v>42015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IF(DAY(JanSun1)=1,JanSun1+8,JanSun1+15)</f>
        <v>42016</v>
      </c>
      <c r="D6" s="10">
        <f>IF(DAY(JanSun1)=1,JanSun1+9,JanSun1+16)</f>
        <v>42017</v>
      </c>
      <c r="E6" s="10">
        <f>IF(DAY(JanSun1)=1,JanSun1+10,JanSun1+17)</f>
        <v>42018</v>
      </c>
      <c r="F6" s="10">
        <f>IF(DAY(JanSun1)=1,JanSun1+11,JanSun1+18)</f>
        <v>42019</v>
      </c>
      <c r="G6" s="10">
        <f>IF(DAY(JanSun1)=1,JanSun1+12,JanSun1+19)</f>
        <v>42020</v>
      </c>
      <c r="H6" s="10">
        <f>IF(DAY(JanSun1)=1,JanSun1+13,JanSun1+20)</f>
        <v>42021</v>
      </c>
      <c r="I6" s="10">
        <f>IF(DAY(JanSun1)=1,JanSun1+14,JanSun1+21)</f>
        <v>42022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IF(DAY(JanSun1)=1,JanSun1+15,JanSun1+22)</f>
        <v>42023</v>
      </c>
      <c r="D7" s="10">
        <f>IF(DAY(JanSun1)=1,JanSun1+16,JanSun1+23)</f>
        <v>42024</v>
      </c>
      <c r="E7" s="10">
        <f>IF(DAY(JanSun1)=1,JanSun1+17,JanSun1+24)</f>
        <v>42025</v>
      </c>
      <c r="F7" s="10">
        <f>IF(DAY(JanSun1)=1,JanSun1+18,JanSun1+25)</f>
        <v>42026</v>
      </c>
      <c r="G7" s="10">
        <f>IF(DAY(JanSun1)=1,JanSun1+19,JanSun1+26)</f>
        <v>42027</v>
      </c>
      <c r="H7" s="10">
        <f>IF(DAY(JanSun1)=1,JanSun1+20,JanSun1+27)</f>
        <v>42028</v>
      </c>
      <c r="I7" s="10">
        <f>IF(DAY(JanSun1)=1,JanSun1+21,JanSun1+28)</f>
        <v>42029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IF(DAY(JanSun1)=1,JanSun1+22,JanSun1+29)</f>
        <v>42030</v>
      </c>
      <c r="D8" s="10">
        <f>IF(DAY(JanSun1)=1,JanSun1+23,JanSun1+30)</f>
        <v>42031</v>
      </c>
      <c r="E8" s="10">
        <f>IF(DAY(JanSun1)=1,JanSun1+24,JanSun1+31)</f>
        <v>42032</v>
      </c>
      <c r="F8" s="10">
        <f>IF(DAY(JanSun1)=1,JanSun1+25,JanSun1+32)</f>
        <v>42033</v>
      </c>
      <c r="G8" s="10">
        <f>IF(DAY(JanSun1)=1,JanSun1+26,JanSun1+33)</f>
        <v>42034</v>
      </c>
      <c r="H8" s="10">
        <f>IF(DAY(JanSun1)=1,JanSun1+27,JanSun1+34)</f>
        <v>42035</v>
      </c>
      <c r="I8" s="10">
        <f>IF(DAY(JanSun1)=1,JanSun1+28,JanSun1+35)</f>
        <v>42036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IF(DAY(JanSun1)=1,JanSun1+29,JanSun1+36)</f>
        <v>42037</v>
      </c>
      <c r="D9" s="10">
        <f>IF(DAY(JanSun1)=1,JanSun1+30,JanSun1+37)</f>
        <v>42038</v>
      </c>
      <c r="E9" s="10">
        <f>IF(DAY(JanSun1)=1,JanSun1+31,JanSun1+38)</f>
        <v>42039</v>
      </c>
      <c r="F9" s="10">
        <f>IF(DAY(JanSun1)=1,JanSun1+32,JanSun1+39)</f>
        <v>42040</v>
      </c>
      <c r="G9" s="10">
        <f>IF(DAY(JanSun1)=1,JanSun1+33,JanSun1+40)</f>
        <v>42041</v>
      </c>
      <c r="H9" s="10">
        <f>IF(DAY(JanSun1)=1,JanSun1+34,JanSun1+41)</f>
        <v>42042</v>
      </c>
      <c r="I9" s="10">
        <f>IF(DAY(JanSun1)=1,JanSun1+35,JanSun1+42)</f>
        <v>42043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>
        <v>18</v>
      </c>
      <c r="M10" s="37" t="s">
        <v>6</v>
      </c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scale="9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33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IF(DAY(OctSun1)=1,OctSun1-6,OctSun1+1)</f>
        <v>42275</v>
      </c>
      <c r="D4" s="10">
        <f>IF(DAY(OctSun1)=1,OctSun1-5,OctSun1+2)</f>
        <v>42276</v>
      </c>
      <c r="E4" s="10">
        <f>IF(DAY(OctSun1)=1,OctSun1-4,OctSun1+3)</f>
        <v>42277</v>
      </c>
      <c r="F4" s="10">
        <f>IF(DAY(OctSun1)=1,OctSun1-3,OctSun1+4)</f>
        <v>42278</v>
      </c>
      <c r="G4" s="10">
        <f>IF(DAY(OctSun1)=1,OctSun1-2,OctSun1+5)</f>
        <v>42279</v>
      </c>
      <c r="H4" s="10">
        <f>IF(DAY(OctSun1)=1,OctSun1-1,OctSun1+6)</f>
        <v>42280</v>
      </c>
      <c r="I4" s="10">
        <f>IF(DAY(OctSun1)=1,OctSun1,OctSun1+7)</f>
        <v>42281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IF(DAY(OctSun1)=1,OctSun1+1,OctSun1+8)</f>
        <v>42282</v>
      </c>
      <c r="D5" s="10">
        <f>IF(DAY(OctSun1)=1,OctSun1+2,OctSun1+9)</f>
        <v>42283</v>
      </c>
      <c r="E5" s="10">
        <f>IF(DAY(OctSun1)=1,OctSun1+3,OctSun1+10)</f>
        <v>42284</v>
      </c>
      <c r="F5" s="10">
        <f>IF(DAY(OctSun1)=1,OctSun1+4,OctSun1+11)</f>
        <v>42285</v>
      </c>
      <c r="G5" s="10">
        <f>IF(DAY(OctSun1)=1,OctSun1+5,OctSun1+12)</f>
        <v>42286</v>
      </c>
      <c r="H5" s="10">
        <f>IF(DAY(OctSun1)=1,OctSun1+6,OctSun1+13)</f>
        <v>42287</v>
      </c>
      <c r="I5" s="10">
        <f>IF(DAY(OctSun1)=1,OctSun1+7,OctSun1+14)</f>
        <v>42288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IF(DAY(OctSun1)=1,OctSun1+8,OctSun1+15)</f>
        <v>42289</v>
      </c>
      <c r="D6" s="10">
        <f>IF(DAY(OctSun1)=1,OctSun1+9,OctSun1+16)</f>
        <v>42290</v>
      </c>
      <c r="E6" s="10">
        <f>IF(DAY(OctSun1)=1,OctSun1+10,OctSun1+17)</f>
        <v>42291</v>
      </c>
      <c r="F6" s="10">
        <f>IF(DAY(OctSun1)=1,OctSun1+11,OctSun1+18)</f>
        <v>42292</v>
      </c>
      <c r="G6" s="10">
        <f>IF(DAY(OctSun1)=1,OctSun1+12,OctSun1+19)</f>
        <v>42293</v>
      </c>
      <c r="H6" s="10">
        <f>IF(DAY(OctSun1)=1,OctSun1+13,OctSun1+20)</f>
        <v>42294</v>
      </c>
      <c r="I6" s="10">
        <f>IF(DAY(OctSun1)=1,OctSun1+14,OctSun1+21)</f>
        <v>42295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IF(DAY(OctSun1)=1,OctSun1+15,OctSun1+22)</f>
        <v>42296</v>
      </c>
      <c r="D7" s="10">
        <f>IF(DAY(OctSun1)=1,OctSun1+16,OctSun1+23)</f>
        <v>42297</v>
      </c>
      <c r="E7" s="10">
        <f>IF(DAY(OctSun1)=1,OctSun1+17,OctSun1+24)</f>
        <v>42298</v>
      </c>
      <c r="F7" s="10">
        <f>IF(DAY(OctSun1)=1,OctSun1+18,OctSun1+25)</f>
        <v>42299</v>
      </c>
      <c r="G7" s="10">
        <f>IF(DAY(OctSun1)=1,OctSun1+19,OctSun1+26)</f>
        <v>42300</v>
      </c>
      <c r="H7" s="10">
        <f>IF(DAY(OctSun1)=1,OctSun1+20,OctSun1+27)</f>
        <v>42301</v>
      </c>
      <c r="I7" s="10">
        <f>IF(DAY(OctSun1)=1,OctSun1+21,OctSun1+28)</f>
        <v>42302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IF(DAY(OctSun1)=1,OctSun1+22,OctSun1+29)</f>
        <v>42303</v>
      </c>
      <c r="D8" s="10">
        <f>IF(DAY(OctSun1)=1,OctSun1+23,OctSun1+30)</f>
        <v>42304</v>
      </c>
      <c r="E8" s="10">
        <f>IF(DAY(OctSun1)=1,OctSun1+24,OctSun1+31)</f>
        <v>42305</v>
      </c>
      <c r="F8" s="10">
        <f>IF(DAY(OctSun1)=1,OctSun1+25,OctSun1+32)</f>
        <v>42306</v>
      </c>
      <c r="G8" s="10">
        <f>IF(DAY(OctSun1)=1,OctSun1+26,OctSun1+33)</f>
        <v>42307</v>
      </c>
      <c r="H8" s="10">
        <f>IF(DAY(OctSun1)=1,OctSun1+27,OctSun1+34)</f>
        <v>42308</v>
      </c>
      <c r="I8" s="10">
        <f>IF(DAY(OctSun1)=1,OctSun1+28,OctSun1+35)</f>
        <v>42309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IF(DAY(OctSun1)=1,OctSun1+29,OctSun1+36)</f>
        <v>42310</v>
      </c>
      <c r="D9" s="10">
        <f>IF(DAY(OctSun1)=1,OctSun1+30,OctSun1+37)</f>
        <v>42311</v>
      </c>
      <c r="E9" s="10">
        <f>IF(DAY(OctSun1)=1,OctSun1+31,OctSun1+38)</f>
        <v>42312</v>
      </c>
      <c r="F9" s="10">
        <f>IF(DAY(OctSun1)=1,OctSun1+32,OctSun1+39)</f>
        <v>42313</v>
      </c>
      <c r="G9" s="10">
        <f>IF(DAY(OctSun1)=1,OctSun1+33,OctSun1+40)</f>
        <v>42314</v>
      </c>
      <c r="H9" s="10">
        <f>IF(DAY(OctSun1)=1,OctSun1+34,OctSun1+41)</f>
        <v>42315</v>
      </c>
      <c r="I9" s="10">
        <f>IF(DAY(OctSun1)=1,OctSun1+35,OctSun1+42)</f>
        <v>42316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34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IF(DAY(NovSun1)=1,NovSun1-6,NovSun1+1)</f>
        <v>42303</v>
      </c>
      <c r="D4" s="10">
        <f>IF(DAY(NovSun1)=1,NovSun1-5,NovSun1+2)</f>
        <v>42304</v>
      </c>
      <c r="E4" s="10">
        <f>IF(DAY(NovSun1)=1,NovSun1-4,NovSun1+3)</f>
        <v>42305</v>
      </c>
      <c r="F4" s="10">
        <f>IF(DAY(NovSun1)=1,NovSun1-3,NovSun1+4)</f>
        <v>42306</v>
      </c>
      <c r="G4" s="10">
        <f>IF(DAY(NovSun1)=1,NovSun1-2,NovSun1+5)</f>
        <v>42307</v>
      </c>
      <c r="H4" s="10">
        <f>IF(DAY(NovSun1)=1,NovSun1-1,NovSun1+6)</f>
        <v>42308</v>
      </c>
      <c r="I4" s="10">
        <f>IF(DAY(NovSun1)=1,NovSun1,NovSun1+7)</f>
        <v>42309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IF(DAY(NovSun1)=1,NovSun1+1,NovSun1+8)</f>
        <v>42310</v>
      </c>
      <c r="D5" s="10">
        <f>IF(DAY(NovSun1)=1,NovSun1+2,NovSun1+9)</f>
        <v>42311</v>
      </c>
      <c r="E5" s="10">
        <f>IF(DAY(NovSun1)=1,NovSun1+3,NovSun1+10)</f>
        <v>42312</v>
      </c>
      <c r="F5" s="10">
        <f>IF(DAY(NovSun1)=1,NovSun1+4,NovSun1+11)</f>
        <v>42313</v>
      </c>
      <c r="G5" s="10">
        <f>IF(DAY(NovSun1)=1,NovSun1+5,NovSun1+12)</f>
        <v>42314</v>
      </c>
      <c r="H5" s="10">
        <f>IF(DAY(NovSun1)=1,NovSun1+6,NovSun1+13)</f>
        <v>42315</v>
      </c>
      <c r="I5" s="10">
        <f>IF(DAY(NovSun1)=1,NovSun1+7,NovSun1+14)</f>
        <v>42316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IF(DAY(NovSun1)=1,NovSun1+8,NovSun1+15)</f>
        <v>42317</v>
      </c>
      <c r="D6" s="10">
        <f>IF(DAY(NovSun1)=1,NovSun1+9,NovSun1+16)</f>
        <v>42318</v>
      </c>
      <c r="E6" s="10">
        <f>IF(DAY(NovSun1)=1,NovSun1+10,NovSun1+17)</f>
        <v>42319</v>
      </c>
      <c r="F6" s="10">
        <f>IF(DAY(NovSun1)=1,NovSun1+11,NovSun1+18)</f>
        <v>42320</v>
      </c>
      <c r="G6" s="10">
        <f>IF(DAY(NovSun1)=1,NovSun1+12,NovSun1+19)</f>
        <v>42321</v>
      </c>
      <c r="H6" s="10">
        <f>IF(DAY(NovSun1)=1,NovSun1+13,NovSun1+20)</f>
        <v>42322</v>
      </c>
      <c r="I6" s="10">
        <f>IF(DAY(NovSun1)=1,NovSun1+14,NovSun1+21)</f>
        <v>42323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IF(DAY(NovSun1)=1,NovSun1+15,NovSun1+22)</f>
        <v>42324</v>
      </c>
      <c r="D7" s="10">
        <f>IF(DAY(NovSun1)=1,NovSun1+16,NovSun1+23)</f>
        <v>42325</v>
      </c>
      <c r="E7" s="10">
        <f>IF(DAY(NovSun1)=1,NovSun1+17,NovSun1+24)</f>
        <v>42326</v>
      </c>
      <c r="F7" s="10">
        <f>IF(DAY(NovSun1)=1,NovSun1+18,NovSun1+25)</f>
        <v>42327</v>
      </c>
      <c r="G7" s="10">
        <f>IF(DAY(NovSun1)=1,NovSun1+19,NovSun1+26)</f>
        <v>42328</v>
      </c>
      <c r="H7" s="10">
        <f>IF(DAY(NovSun1)=1,NovSun1+20,NovSun1+27)</f>
        <v>42329</v>
      </c>
      <c r="I7" s="10">
        <f>IF(DAY(NovSun1)=1,NovSun1+21,NovSun1+28)</f>
        <v>42330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IF(DAY(NovSun1)=1,NovSun1+22,NovSun1+29)</f>
        <v>42331</v>
      </c>
      <c r="D8" s="10">
        <f>IF(DAY(NovSun1)=1,NovSun1+23,NovSun1+30)</f>
        <v>42332</v>
      </c>
      <c r="E8" s="10">
        <f>IF(DAY(NovSun1)=1,NovSun1+24,NovSun1+31)</f>
        <v>42333</v>
      </c>
      <c r="F8" s="10">
        <f>IF(DAY(NovSun1)=1,NovSun1+25,NovSun1+32)</f>
        <v>42334</v>
      </c>
      <c r="G8" s="10">
        <f>IF(DAY(NovSun1)=1,NovSun1+26,NovSun1+33)</f>
        <v>42335</v>
      </c>
      <c r="H8" s="10">
        <f>IF(DAY(NovSun1)=1,NovSun1+27,NovSun1+34)</f>
        <v>42336</v>
      </c>
      <c r="I8" s="10">
        <f>IF(DAY(NovSun1)=1,NovSun1+28,NovSun1+35)</f>
        <v>42337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IF(DAY(NovSun1)=1,NovSun1+29,NovSun1+36)</f>
        <v>42338</v>
      </c>
      <c r="D9" s="10">
        <f>IF(DAY(NovSun1)=1,NovSun1+30,NovSun1+37)</f>
        <v>42339</v>
      </c>
      <c r="E9" s="10">
        <f>IF(DAY(NovSun1)=1,NovSun1+31,NovSun1+38)</f>
        <v>42340</v>
      </c>
      <c r="F9" s="10">
        <f>IF(DAY(NovSun1)=1,NovSun1+32,NovSun1+39)</f>
        <v>42341</v>
      </c>
      <c r="G9" s="10">
        <f>IF(DAY(NovSun1)=1,NovSun1+33,NovSun1+40)</f>
        <v>42342</v>
      </c>
      <c r="H9" s="10">
        <f>IF(DAY(NovSun1)=1,NovSun1+34,NovSun1+41)</f>
        <v>42343</v>
      </c>
      <c r="I9" s="10">
        <f>IF(DAY(NovSun1)=1,NovSun1+35,NovSun1+42)</f>
        <v>42344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35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IF(DAY(DecSun1)=1,DecSun1-6,DecSun1+1)</f>
        <v>42338</v>
      </c>
      <c r="D4" s="10">
        <f>IF(DAY(DecSun1)=1,DecSun1-5,DecSun1+2)</f>
        <v>42339</v>
      </c>
      <c r="E4" s="10">
        <f>IF(DAY(DecSun1)=1,DecSun1-4,DecSun1+3)</f>
        <v>42340</v>
      </c>
      <c r="F4" s="10">
        <f>IF(DAY(DecSun1)=1,DecSun1-3,DecSun1+4)</f>
        <v>42341</v>
      </c>
      <c r="G4" s="10">
        <f>IF(DAY(DecSun1)=1,DecSun1-2,DecSun1+5)</f>
        <v>42342</v>
      </c>
      <c r="H4" s="10">
        <f>IF(DAY(DecSun1)=1,DecSun1-1,DecSun1+6)</f>
        <v>42343</v>
      </c>
      <c r="I4" s="10">
        <f>IF(DAY(DecSun1)=1,DecSun1,DecSun1+7)</f>
        <v>42344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IF(DAY(DecSun1)=1,DecSun1+1,DecSun1+8)</f>
        <v>42345</v>
      </c>
      <c r="D5" s="10">
        <f>IF(DAY(DecSun1)=1,DecSun1+2,DecSun1+9)</f>
        <v>42346</v>
      </c>
      <c r="E5" s="10">
        <f>IF(DAY(DecSun1)=1,DecSun1+3,DecSun1+10)</f>
        <v>42347</v>
      </c>
      <c r="F5" s="10">
        <f>IF(DAY(DecSun1)=1,DecSun1+4,DecSun1+11)</f>
        <v>42348</v>
      </c>
      <c r="G5" s="10">
        <f>IF(DAY(DecSun1)=1,DecSun1+5,DecSun1+12)</f>
        <v>42349</v>
      </c>
      <c r="H5" s="10">
        <f>IF(DAY(DecSun1)=1,DecSun1+6,DecSun1+13)</f>
        <v>42350</v>
      </c>
      <c r="I5" s="10">
        <f>IF(DAY(DecSun1)=1,DecSun1+7,DecSun1+14)</f>
        <v>42351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IF(DAY(DecSun1)=1,DecSun1+8,DecSun1+15)</f>
        <v>42352</v>
      </c>
      <c r="D6" s="10">
        <f>IF(DAY(DecSun1)=1,DecSun1+9,DecSun1+16)</f>
        <v>42353</v>
      </c>
      <c r="E6" s="10">
        <f>IF(DAY(DecSun1)=1,DecSun1+10,DecSun1+17)</f>
        <v>42354</v>
      </c>
      <c r="F6" s="10">
        <f>IF(DAY(DecSun1)=1,DecSun1+11,DecSun1+18)</f>
        <v>42355</v>
      </c>
      <c r="G6" s="10">
        <f>IF(DAY(DecSun1)=1,DecSun1+12,DecSun1+19)</f>
        <v>42356</v>
      </c>
      <c r="H6" s="10">
        <f>IF(DAY(DecSun1)=1,DecSun1+13,DecSun1+20)</f>
        <v>42357</v>
      </c>
      <c r="I6" s="10">
        <f>IF(DAY(DecSun1)=1,DecSun1+14,DecSun1+21)</f>
        <v>42358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IF(DAY(DecSun1)=1,DecSun1+15,DecSun1+22)</f>
        <v>42359</v>
      </c>
      <c r="D7" s="10">
        <f>IF(DAY(DecSun1)=1,DecSun1+16,DecSun1+23)</f>
        <v>42360</v>
      </c>
      <c r="E7" s="10">
        <f>IF(DAY(DecSun1)=1,DecSun1+17,DecSun1+24)</f>
        <v>42361</v>
      </c>
      <c r="F7" s="10">
        <f>IF(DAY(DecSun1)=1,DecSun1+18,DecSun1+25)</f>
        <v>42362</v>
      </c>
      <c r="G7" s="10">
        <f>IF(DAY(DecSun1)=1,DecSun1+19,DecSun1+26)</f>
        <v>42363</v>
      </c>
      <c r="H7" s="10">
        <f>IF(DAY(DecSun1)=1,DecSun1+20,DecSun1+27)</f>
        <v>42364</v>
      </c>
      <c r="I7" s="10">
        <f>IF(DAY(DecSun1)=1,DecSun1+21,DecSun1+28)</f>
        <v>42365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IF(DAY(DecSun1)=1,DecSun1+22,DecSun1+29)</f>
        <v>42366</v>
      </c>
      <c r="D8" s="10">
        <f>IF(DAY(DecSun1)=1,DecSun1+23,DecSun1+30)</f>
        <v>42367</v>
      </c>
      <c r="E8" s="10">
        <f>IF(DAY(DecSun1)=1,DecSun1+24,DecSun1+31)</f>
        <v>42368</v>
      </c>
      <c r="F8" s="10">
        <f>IF(DAY(DecSun1)=1,DecSun1+25,DecSun1+32)</f>
        <v>42369</v>
      </c>
      <c r="G8" s="10">
        <f>IF(DAY(DecSun1)=1,DecSun1+26,DecSun1+33)</f>
        <v>42370</v>
      </c>
      <c r="H8" s="10">
        <f>IF(DAY(DecSun1)=1,DecSun1+27,DecSun1+34)</f>
        <v>42371</v>
      </c>
      <c r="I8" s="10">
        <f>IF(DAY(DecSun1)=1,DecSun1+28,DecSun1+35)</f>
        <v>42372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IF(DAY(DecSun1)=1,DecSun1+29,DecSun1+36)</f>
        <v>42373</v>
      </c>
      <c r="D9" s="10">
        <f>IF(DAY(DecSun1)=1,DecSun1+30,DecSun1+37)</f>
        <v>42374</v>
      </c>
      <c r="E9" s="10">
        <f>IF(DAY(DecSun1)=1,DecSun1+31,DecSun1+38)</f>
        <v>42375</v>
      </c>
      <c r="F9" s="10">
        <f>IF(DAY(DecSun1)=1,DecSun1+32,DecSun1+39)</f>
        <v>42376</v>
      </c>
      <c r="G9" s="10">
        <f>IF(DAY(DecSun1)=1,DecSun1+33,DecSun1+40)</f>
        <v>42377</v>
      </c>
      <c r="H9" s="10">
        <f>IF(DAY(DecSun1)=1,DecSun1+34,DecSun1+41)</f>
        <v>42378</v>
      </c>
      <c r="I9" s="10">
        <f>IF(DAY(DecSun1)=1,DecSun1+35,DecSun1+42)</f>
        <v>42379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25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IF(DAY(FebSun1)=1,FebSun1-6,FebSun1+1)</f>
        <v>42030</v>
      </c>
      <c r="D4" s="10">
        <f>IF(DAY(FebSun1)=1,FebSun1-5,FebSun1+2)</f>
        <v>42031</v>
      </c>
      <c r="E4" s="10">
        <f>IF(DAY(FebSun1)=1,FebSun1-4,FebSun1+3)</f>
        <v>42032</v>
      </c>
      <c r="F4" s="10">
        <f>IF(DAY(FebSun1)=1,FebSun1-3,FebSun1+4)</f>
        <v>42033</v>
      </c>
      <c r="G4" s="10">
        <f>IF(DAY(FebSun1)=1,FebSun1-2,FebSun1+5)</f>
        <v>42034</v>
      </c>
      <c r="H4" s="10">
        <f>IF(DAY(FebSun1)=1,FebSun1-1,FebSun1+6)</f>
        <v>42035</v>
      </c>
      <c r="I4" s="10">
        <f>IF(DAY(FebSun1)=1,FebSun1,FebSun1+7)</f>
        <v>42036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IF(DAY(FebSun1)=1,FebSun1+1,FebSun1+8)</f>
        <v>42037</v>
      </c>
      <c r="D5" s="10">
        <f>IF(DAY(FebSun1)=1,FebSun1+2,FebSun1+9)</f>
        <v>42038</v>
      </c>
      <c r="E5" s="10">
        <f>IF(DAY(FebSun1)=1,FebSun1+3,FebSun1+10)</f>
        <v>42039</v>
      </c>
      <c r="F5" s="10">
        <f>IF(DAY(FebSun1)=1,FebSun1+4,FebSun1+11)</f>
        <v>42040</v>
      </c>
      <c r="G5" s="10">
        <f>IF(DAY(FebSun1)=1,FebSun1+5,FebSun1+12)</f>
        <v>42041</v>
      </c>
      <c r="H5" s="10">
        <f>IF(DAY(FebSun1)=1,FebSun1+6,FebSun1+13)</f>
        <v>42042</v>
      </c>
      <c r="I5" s="10">
        <f>IF(DAY(FebSun1)=1,FebSun1+7,FebSun1+14)</f>
        <v>42043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IF(DAY(FebSun1)=1,FebSun1+8,FebSun1+15)</f>
        <v>42044</v>
      </c>
      <c r="D6" s="10">
        <f>IF(DAY(FebSun1)=1,FebSun1+9,FebSun1+16)</f>
        <v>42045</v>
      </c>
      <c r="E6" s="10">
        <f>IF(DAY(FebSun1)=1,FebSun1+10,FebSun1+17)</f>
        <v>42046</v>
      </c>
      <c r="F6" s="10">
        <f>IF(DAY(FebSun1)=1,FebSun1+11,FebSun1+18)</f>
        <v>42047</v>
      </c>
      <c r="G6" s="10">
        <f>IF(DAY(FebSun1)=1,FebSun1+12,FebSun1+19)</f>
        <v>42048</v>
      </c>
      <c r="H6" s="10">
        <f>IF(DAY(FebSun1)=1,FebSun1+13,FebSun1+20)</f>
        <v>42049</v>
      </c>
      <c r="I6" s="10">
        <f>IF(DAY(FebSun1)=1,FebSun1+14,FebSun1+21)</f>
        <v>42050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IF(DAY(FebSun1)=1,FebSun1+15,FebSun1+22)</f>
        <v>42051</v>
      </c>
      <c r="D7" s="10">
        <f>IF(DAY(FebSun1)=1,FebSun1+16,FebSun1+23)</f>
        <v>42052</v>
      </c>
      <c r="E7" s="10">
        <f>IF(DAY(FebSun1)=1,FebSun1+17,FebSun1+24)</f>
        <v>42053</v>
      </c>
      <c r="F7" s="10">
        <f>IF(DAY(FebSun1)=1,FebSun1+18,FebSun1+25)</f>
        <v>42054</v>
      </c>
      <c r="G7" s="10">
        <f>IF(DAY(FebSun1)=1,FebSun1+19,FebSun1+26)</f>
        <v>42055</v>
      </c>
      <c r="H7" s="10">
        <f>IF(DAY(FebSun1)=1,FebSun1+20,FebSun1+27)</f>
        <v>42056</v>
      </c>
      <c r="I7" s="10">
        <f>IF(DAY(FebSun1)=1,FebSun1+21,FebSun1+28)</f>
        <v>42057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IF(DAY(FebSun1)=1,FebSun1+22,FebSun1+29)</f>
        <v>42058</v>
      </c>
      <c r="D8" s="10">
        <f>IF(DAY(FebSun1)=1,FebSun1+23,FebSun1+30)</f>
        <v>42059</v>
      </c>
      <c r="E8" s="10">
        <f>IF(DAY(FebSun1)=1,FebSun1+24,FebSun1+31)</f>
        <v>42060</v>
      </c>
      <c r="F8" s="10">
        <f>IF(DAY(FebSun1)=1,FebSun1+25,FebSun1+32)</f>
        <v>42061</v>
      </c>
      <c r="G8" s="10">
        <f>IF(DAY(FebSun1)=1,FebSun1+26,FebSun1+33)</f>
        <v>42062</v>
      </c>
      <c r="H8" s="10">
        <f>IF(DAY(FebSun1)=1,FebSun1+27,FebSun1+34)</f>
        <v>42063</v>
      </c>
      <c r="I8" s="10">
        <f>IF(DAY(FebSun1)=1,FebSun1+28,FebSun1+35)</f>
        <v>42064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IF(DAY(FebSun1)=1,FebSun1+29,FebSun1+36)</f>
        <v>42065</v>
      </c>
      <c r="D9" s="10">
        <f>IF(DAY(FebSun1)=1,FebSun1+30,FebSun1+37)</f>
        <v>42066</v>
      </c>
      <c r="E9" s="10">
        <f>IF(DAY(FebSun1)=1,FebSun1+31,FebSun1+38)</f>
        <v>42067</v>
      </c>
      <c r="F9" s="10">
        <f>IF(DAY(FebSun1)=1,FebSun1+32,FebSun1+39)</f>
        <v>42068</v>
      </c>
      <c r="G9" s="10">
        <f>IF(DAY(FebSun1)=1,FebSun1+33,FebSun1+40)</f>
        <v>42069</v>
      </c>
      <c r="H9" s="10">
        <f>IF(DAY(FebSun1)=1,FebSun1+34,FebSun1+41)</f>
        <v>42070</v>
      </c>
      <c r="I9" s="10">
        <f>IF(DAY(FebSun1)=1,FebSun1+35,FebSun1+42)</f>
        <v>42071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26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IF(DAY(MarSun1)=1,MarSun1-6,MarSun1+1)</f>
        <v>42058</v>
      </c>
      <c r="D4" s="10">
        <f>IF(DAY(MarSun1)=1,MarSun1-5,MarSun1+2)</f>
        <v>42059</v>
      </c>
      <c r="E4" s="10">
        <f>IF(DAY(MarSun1)=1,MarSun1-4,MarSun1+3)</f>
        <v>42060</v>
      </c>
      <c r="F4" s="10">
        <f>IF(DAY(MarSun1)=1,MarSun1-3,MarSun1+4)</f>
        <v>42061</v>
      </c>
      <c r="G4" s="10">
        <f>IF(DAY(MarSun1)=1,MarSun1-2,MarSun1+5)</f>
        <v>42062</v>
      </c>
      <c r="H4" s="10">
        <f>IF(DAY(MarSun1)=1,MarSun1-1,MarSun1+6)</f>
        <v>42063</v>
      </c>
      <c r="I4" s="10">
        <f>IF(DAY(MarSun1)=1,MarSun1,MarSun1+7)</f>
        <v>42064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IF(DAY(MarSun1)=1,MarSun1+1,MarSun1+8)</f>
        <v>42065</v>
      </c>
      <c r="D5" s="10">
        <f>IF(DAY(MarSun1)=1,MarSun1+2,MarSun1+9)</f>
        <v>42066</v>
      </c>
      <c r="E5" s="10">
        <f>IF(DAY(MarSun1)=1,MarSun1+3,MarSun1+10)</f>
        <v>42067</v>
      </c>
      <c r="F5" s="10">
        <f>IF(DAY(MarSun1)=1,MarSun1+4,MarSun1+11)</f>
        <v>42068</v>
      </c>
      <c r="G5" s="10">
        <f>IF(DAY(MarSun1)=1,MarSun1+5,MarSun1+12)</f>
        <v>42069</v>
      </c>
      <c r="H5" s="10">
        <f>IF(DAY(MarSun1)=1,MarSun1+6,MarSun1+13)</f>
        <v>42070</v>
      </c>
      <c r="I5" s="10">
        <f>IF(DAY(MarSun1)=1,MarSun1+7,MarSun1+14)</f>
        <v>42071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IF(DAY(MarSun1)=1,MarSun1+8,MarSun1+15)</f>
        <v>42072</v>
      </c>
      <c r="D6" s="10">
        <f>IF(DAY(MarSun1)=1,MarSun1+9,MarSun1+16)</f>
        <v>42073</v>
      </c>
      <c r="E6" s="10">
        <f>IF(DAY(MarSun1)=1,MarSun1+10,MarSun1+17)</f>
        <v>42074</v>
      </c>
      <c r="F6" s="10">
        <f>IF(DAY(MarSun1)=1,MarSun1+11,MarSun1+18)</f>
        <v>42075</v>
      </c>
      <c r="G6" s="10">
        <f>IF(DAY(MarSun1)=1,MarSun1+12,MarSun1+19)</f>
        <v>42076</v>
      </c>
      <c r="H6" s="10">
        <f>IF(DAY(MarSun1)=1,MarSun1+13,MarSun1+20)</f>
        <v>42077</v>
      </c>
      <c r="I6" s="10">
        <f>IF(DAY(MarSun1)=1,MarSun1+14,MarSun1+21)</f>
        <v>42078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IF(DAY(MarSun1)=1,MarSun1+15,MarSun1+22)</f>
        <v>42079</v>
      </c>
      <c r="D7" s="10">
        <f>IF(DAY(MarSun1)=1,MarSun1+16,MarSun1+23)</f>
        <v>42080</v>
      </c>
      <c r="E7" s="10">
        <f>IF(DAY(MarSun1)=1,MarSun1+17,MarSun1+24)</f>
        <v>42081</v>
      </c>
      <c r="F7" s="10">
        <f>IF(DAY(MarSun1)=1,MarSun1+18,MarSun1+25)</f>
        <v>42082</v>
      </c>
      <c r="G7" s="10">
        <f>IF(DAY(MarSun1)=1,MarSun1+19,MarSun1+26)</f>
        <v>42083</v>
      </c>
      <c r="H7" s="10">
        <f>IF(DAY(MarSun1)=1,MarSun1+20,MarSun1+27)</f>
        <v>42084</v>
      </c>
      <c r="I7" s="10">
        <f>IF(DAY(MarSun1)=1,MarSun1+21,MarSun1+28)</f>
        <v>42085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IF(DAY(MarSun1)=1,MarSun1+22,MarSun1+29)</f>
        <v>42086</v>
      </c>
      <c r="D8" s="10">
        <f>IF(DAY(MarSun1)=1,MarSun1+23,MarSun1+30)</f>
        <v>42087</v>
      </c>
      <c r="E8" s="10">
        <f>IF(DAY(MarSun1)=1,MarSun1+24,MarSun1+31)</f>
        <v>42088</v>
      </c>
      <c r="F8" s="10">
        <f>IF(DAY(MarSun1)=1,MarSun1+25,MarSun1+32)</f>
        <v>42089</v>
      </c>
      <c r="G8" s="10">
        <f>IF(DAY(MarSun1)=1,MarSun1+26,MarSun1+33)</f>
        <v>42090</v>
      </c>
      <c r="H8" s="10">
        <f>IF(DAY(MarSun1)=1,MarSun1+27,MarSun1+34)</f>
        <v>42091</v>
      </c>
      <c r="I8" s="10">
        <f>IF(DAY(MarSun1)=1,MarSun1+28,MarSun1+35)</f>
        <v>42092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IF(DAY(MarSun1)=1,MarSun1+29,MarSun1+36)</f>
        <v>42093</v>
      </c>
      <c r="D9" s="10">
        <f>IF(DAY(MarSun1)=1,MarSun1+30,MarSun1+37)</f>
        <v>42094</v>
      </c>
      <c r="E9" s="10">
        <f>IF(DAY(MarSun1)=1,MarSun1+31,MarSun1+38)</f>
        <v>42095</v>
      </c>
      <c r="F9" s="10">
        <f>IF(DAY(MarSun1)=1,MarSun1+32,MarSun1+39)</f>
        <v>42096</v>
      </c>
      <c r="G9" s="10">
        <f>IF(DAY(MarSun1)=1,MarSun1+33,MarSun1+40)</f>
        <v>42097</v>
      </c>
      <c r="H9" s="10">
        <f>IF(DAY(MarSun1)=1,MarSun1+34,MarSun1+41)</f>
        <v>42098</v>
      </c>
      <c r="I9" s="10">
        <f>IF(DAY(MarSun1)=1,MarSun1+35,MarSun1+42)</f>
        <v>42099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27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IF(DAY(AprSun1)=1,AprSun1-6,AprSun1+1)</f>
        <v>42093</v>
      </c>
      <c r="D4" s="10">
        <f>IF(DAY(AprSun1)=1,AprSun1-5,AprSun1+2)</f>
        <v>42094</v>
      </c>
      <c r="E4" s="10">
        <f>IF(DAY(AprSun1)=1,AprSun1-4,AprSun1+3)</f>
        <v>42095</v>
      </c>
      <c r="F4" s="10">
        <f>IF(DAY(AprSun1)=1,AprSun1-3,AprSun1+4)</f>
        <v>42096</v>
      </c>
      <c r="G4" s="10">
        <f>IF(DAY(AprSun1)=1,AprSun1-2,AprSun1+5)</f>
        <v>42097</v>
      </c>
      <c r="H4" s="10">
        <f>IF(DAY(AprSun1)=1,AprSun1-1,AprSun1+6)</f>
        <v>42098</v>
      </c>
      <c r="I4" s="10">
        <f>IF(DAY(AprSun1)=1,AprSun1,AprSun1+7)</f>
        <v>42099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IF(DAY(AprSun1)=1,AprSun1+1,AprSun1+8)</f>
        <v>42100</v>
      </c>
      <c r="D5" s="10">
        <f>IF(DAY(AprSun1)=1,AprSun1+2,AprSun1+9)</f>
        <v>42101</v>
      </c>
      <c r="E5" s="10">
        <f>IF(DAY(AprSun1)=1,AprSun1+3,AprSun1+10)</f>
        <v>42102</v>
      </c>
      <c r="F5" s="10">
        <f>IF(DAY(AprSun1)=1,AprSun1+4,AprSun1+11)</f>
        <v>42103</v>
      </c>
      <c r="G5" s="10">
        <f>IF(DAY(AprSun1)=1,AprSun1+5,AprSun1+12)</f>
        <v>42104</v>
      </c>
      <c r="H5" s="10">
        <f>IF(DAY(AprSun1)=1,AprSun1+6,AprSun1+13)</f>
        <v>42105</v>
      </c>
      <c r="I5" s="10">
        <f>IF(DAY(AprSun1)=1,AprSun1+7,AprSun1+14)</f>
        <v>42106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IF(DAY(AprSun1)=1,AprSun1+8,AprSun1+15)</f>
        <v>42107</v>
      </c>
      <c r="D6" s="10">
        <f>IF(DAY(AprSun1)=1,AprSun1+9,AprSun1+16)</f>
        <v>42108</v>
      </c>
      <c r="E6" s="10">
        <f>IF(DAY(AprSun1)=1,AprSun1+10,AprSun1+17)</f>
        <v>42109</v>
      </c>
      <c r="F6" s="10">
        <f>IF(DAY(AprSun1)=1,AprSun1+11,AprSun1+18)</f>
        <v>42110</v>
      </c>
      <c r="G6" s="10">
        <f>IF(DAY(AprSun1)=1,AprSun1+12,AprSun1+19)</f>
        <v>42111</v>
      </c>
      <c r="H6" s="10">
        <f>IF(DAY(AprSun1)=1,AprSun1+13,AprSun1+20)</f>
        <v>42112</v>
      </c>
      <c r="I6" s="10">
        <f>IF(DAY(AprSun1)=1,AprSun1+14,AprSun1+21)</f>
        <v>42113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IF(DAY(AprSun1)=1,AprSun1+15,AprSun1+22)</f>
        <v>42114</v>
      </c>
      <c r="D7" s="10">
        <f>IF(DAY(AprSun1)=1,AprSun1+16,AprSun1+23)</f>
        <v>42115</v>
      </c>
      <c r="E7" s="10">
        <f>IF(DAY(AprSun1)=1,AprSun1+17,AprSun1+24)</f>
        <v>42116</v>
      </c>
      <c r="F7" s="10">
        <f>IF(DAY(AprSun1)=1,AprSun1+18,AprSun1+25)</f>
        <v>42117</v>
      </c>
      <c r="G7" s="10">
        <f>IF(DAY(AprSun1)=1,AprSun1+19,AprSun1+26)</f>
        <v>42118</v>
      </c>
      <c r="H7" s="10">
        <f>IF(DAY(AprSun1)=1,AprSun1+20,AprSun1+27)</f>
        <v>42119</v>
      </c>
      <c r="I7" s="10">
        <f>IF(DAY(AprSun1)=1,AprSun1+21,AprSun1+28)</f>
        <v>42120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IF(DAY(AprSun1)=1,AprSun1+22,AprSun1+29)</f>
        <v>42121</v>
      </c>
      <c r="D8" s="10">
        <f>IF(DAY(AprSun1)=1,AprSun1+23,AprSun1+30)</f>
        <v>42122</v>
      </c>
      <c r="E8" s="10">
        <f>IF(DAY(AprSun1)=1,AprSun1+24,AprSun1+31)</f>
        <v>42123</v>
      </c>
      <c r="F8" s="10">
        <f>IF(DAY(AprSun1)=1,AprSun1+25,AprSun1+32)</f>
        <v>42124</v>
      </c>
      <c r="G8" s="10">
        <f>IF(DAY(AprSun1)=1,AprSun1+26,AprSun1+33)</f>
        <v>42125</v>
      </c>
      <c r="H8" s="10">
        <f>IF(DAY(AprSun1)=1,AprSun1+27,AprSun1+34)</f>
        <v>42126</v>
      </c>
      <c r="I8" s="10">
        <f>IF(DAY(AprSun1)=1,AprSun1+28,AprSun1+35)</f>
        <v>42127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IF(DAY(AprSun1)=1,AprSun1+29,AprSun1+36)</f>
        <v>42128</v>
      </c>
      <c r="D9" s="10">
        <f>IF(DAY(AprSun1)=1,AprSun1+30,AprSun1+37)</f>
        <v>42129</v>
      </c>
      <c r="E9" s="10">
        <f>IF(DAY(AprSun1)=1,AprSun1+31,AprSun1+38)</f>
        <v>42130</v>
      </c>
      <c r="F9" s="10">
        <f>IF(DAY(AprSun1)=1,AprSun1+32,AprSun1+39)</f>
        <v>42131</v>
      </c>
      <c r="G9" s="10">
        <f>IF(DAY(AprSun1)=1,AprSun1+33,AprSun1+40)</f>
        <v>42132</v>
      </c>
      <c r="H9" s="10">
        <f>IF(DAY(AprSun1)=1,AprSun1+34,AprSun1+41)</f>
        <v>42133</v>
      </c>
      <c r="I9" s="10">
        <f>IF(DAY(AprSun1)=1,AprSun1+35,AprSun1+42)</f>
        <v>42134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28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IF(DAY(MaySun1)=1,MaySun1-6,MaySun1+1)</f>
        <v>42121</v>
      </c>
      <c r="D4" s="10">
        <f>IF(DAY(MaySun1)=1,MaySun1-5,MaySun1+2)</f>
        <v>42122</v>
      </c>
      <c r="E4" s="10">
        <f>IF(DAY(MaySun1)=1,MaySun1-4,MaySun1+3)</f>
        <v>42123</v>
      </c>
      <c r="F4" s="10">
        <f>IF(DAY(MaySun1)=1,MaySun1-3,MaySun1+4)</f>
        <v>42124</v>
      </c>
      <c r="G4" s="10">
        <f>IF(DAY(MaySun1)=1,MaySun1-2,MaySun1+5)</f>
        <v>42125</v>
      </c>
      <c r="H4" s="10">
        <f>IF(DAY(MaySun1)=1,MaySun1-1,MaySun1+6)</f>
        <v>42126</v>
      </c>
      <c r="I4" s="10">
        <f>IF(DAY(MaySun1)=1,MaySun1,MaySun1+7)</f>
        <v>42127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IF(DAY(MaySun1)=1,MaySun1+1,MaySun1+8)</f>
        <v>42128</v>
      </c>
      <c r="D5" s="10">
        <f>IF(DAY(MaySun1)=1,MaySun1+2,MaySun1+9)</f>
        <v>42129</v>
      </c>
      <c r="E5" s="10">
        <f>IF(DAY(MaySun1)=1,MaySun1+3,MaySun1+10)</f>
        <v>42130</v>
      </c>
      <c r="F5" s="10">
        <f>IF(DAY(MaySun1)=1,MaySun1+4,MaySun1+11)</f>
        <v>42131</v>
      </c>
      <c r="G5" s="10">
        <f>IF(DAY(MaySun1)=1,MaySun1+5,MaySun1+12)</f>
        <v>42132</v>
      </c>
      <c r="H5" s="10">
        <f>IF(DAY(MaySun1)=1,MaySun1+6,MaySun1+13)</f>
        <v>42133</v>
      </c>
      <c r="I5" s="10">
        <f>IF(DAY(MaySun1)=1,MaySun1+7,MaySun1+14)</f>
        <v>42134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IF(DAY(MaySun1)=1,MaySun1+8,MaySun1+15)</f>
        <v>42135</v>
      </c>
      <c r="D6" s="10">
        <f>IF(DAY(MaySun1)=1,MaySun1+9,MaySun1+16)</f>
        <v>42136</v>
      </c>
      <c r="E6" s="10">
        <f>IF(DAY(MaySun1)=1,MaySun1+10,MaySun1+17)</f>
        <v>42137</v>
      </c>
      <c r="F6" s="10">
        <f>IF(DAY(MaySun1)=1,MaySun1+11,MaySun1+18)</f>
        <v>42138</v>
      </c>
      <c r="G6" s="10">
        <f>IF(DAY(MaySun1)=1,MaySun1+12,MaySun1+19)</f>
        <v>42139</v>
      </c>
      <c r="H6" s="10">
        <f>IF(DAY(MaySun1)=1,MaySun1+13,MaySun1+20)</f>
        <v>42140</v>
      </c>
      <c r="I6" s="10">
        <f>IF(DAY(MaySun1)=1,MaySun1+14,MaySun1+21)</f>
        <v>42141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IF(DAY(MaySun1)=1,MaySun1+15,MaySun1+22)</f>
        <v>42142</v>
      </c>
      <c r="D7" s="10">
        <f>IF(DAY(MaySun1)=1,MaySun1+16,MaySun1+23)</f>
        <v>42143</v>
      </c>
      <c r="E7" s="10">
        <f>IF(DAY(MaySun1)=1,MaySun1+17,MaySun1+24)</f>
        <v>42144</v>
      </c>
      <c r="F7" s="10">
        <f>IF(DAY(MaySun1)=1,MaySun1+18,MaySun1+25)</f>
        <v>42145</v>
      </c>
      <c r="G7" s="10">
        <f>IF(DAY(MaySun1)=1,MaySun1+19,MaySun1+26)</f>
        <v>42146</v>
      </c>
      <c r="H7" s="10">
        <f>IF(DAY(MaySun1)=1,MaySun1+20,MaySun1+27)</f>
        <v>42147</v>
      </c>
      <c r="I7" s="10">
        <f>IF(DAY(MaySun1)=1,MaySun1+21,MaySun1+28)</f>
        <v>42148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IF(DAY(MaySun1)=1,MaySun1+22,MaySun1+29)</f>
        <v>42149</v>
      </c>
      <c r="D8" s="10">
        <f>IF(DAY(MaySun1)=1,MaySun1+23,MaySun1+30)</f>
        <v>42150</v>
      </c>
      <c r="E8" s="10">
        <f>IF(DAY(MaySun1)=1,MaySun1+24,MaySun1+31)</f>
        <v>42151</v>
      </c>
      <c r="F8" s="10">
        <f>IF(DAY(MaySun1)=1,MaySun1+25,MaySun1+32)</f>
        <v>42152</v>
      </c>
      <c r="G8" s="10">
        <f>IF(DAY(MaySun1)=1,MaySun1+26,MaySun1+33)</f>
        <v>42153</v>
      </c>
      <c r="H8" s="10">
        <f>IF(DAY(MaySun1)=1,MaySun1+27,MaySun1+34)</f>
        <v>42154</v>
      </c>
      <c r="I8" s="10">
        <f>IF(DAY(MaySun1)=1,MaySun1+28,MaySun1+35)</f>
        <v>42155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IF(DAY(MaySun1)=1,MaySun1+29,MaySun1+36)</f>
        <v>42156</v>
      </c>
      <c r="D9" s="10">
        <f>IF(DAY(MaySun1)=1,MaySun1+30,MaySun1+37)</f>
        <v>42157</v>
      </c>
      <c r="E9" s="10">
        <f>IF(DAY(MaySun1)=1,MaySun1+31,MaySun1+38)</f>
        <v>42158</v>
      </c>
      <c r="F9" s="10">
        <f>IF(DAY(MaySun1)=1,MaySun1+32,MaySun1+39)</f>
        <v>42159</v>
      </c>
      <c r="G9" s="10">
        <f>IF(DAY(MaySun1)=1,MaySun1+33,MaySun1+40)</f>
        <v>42160</v>
      </c>
      <c r="H9" s="10">
        <f>IF(DAY(MaySun1)=1,MaySun1+34,MaySun1+41)</f>
        <v>42161</v>
      </c>
      <c r="I9" s="10">
        <f>IF(DAY(MaySun1)=1,MaySun1+35,MaySun1+42)</f>
        <v>42162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29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IF(DAY(JunSun1)=1,JunSun1-6,JunSun1+1)</f>
        <v>42156</v>
      </c>
      <c r="D4" s="10">
        <f>IF(DAY(JunSun1)=1,JunSun1-5,JunSun1+2)</f>
        <v>42157</v>
      </c>
      <c r="E4" s="10">
        <f>IF(DAY(JunSun1)=1,JunSun1-4,JunSun1+3)</f>
        <v>42158</v>
      </c>
      <c r="F4" s="10">
        <f>IF(DAY(JunSun1)=1,JunSun1-3,JunSun1+4)</f>
        <v>42159</v>
      </c>
      <c r="G4" s="10">
        <f>IF(DAY(JunSun1)=1,JunSun1-2,JunSun1+5)</f>
        <v>42160</v>
      </c>
      <c r="H4" s="10">
        <f>IF(DAY(JunSun1)=1,JunSun1-1,JunSun1+6)</f>
        <v>42161</v>
      </c>
      <c r="I4" s="10">
        <f>IF(DAY(JunSun1)=1,JunSun1,JunSun1+7)</f>
        <v>42162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IF(DAY(JunSun1)=1,JunSun1+1,JunSun1+8)</f>
        <v>42163</v>
      </c>
      <c r="D5" s="10">
        <f>IF(DAY(JunSun1)=1,JunSun1+2,JunSun1+9)</f>
        <v>42164</v>
      </c>
      <c r="E5" s="10">
        <f>IF(DAY(JunSun1)=1,JunSun1+3,JunSun1+10)</f>
        <v>42165</v>
      </c>
      <c r="F5" s="10">
        <f>IF(DAY(JunSun1)=1,JunSun1+4,JunSun1+11)</f>
        <v>42166</v>
      </c>
      <c r="G5" s="10">
        <f>IF(DAY(JunSun1)=1,JunSun1+5,JunSun1+12)</f>
        <v>42167</v>
      </c>
      <c r="H5" s="10">
        <f>IF(DAY(JunSun1)=1,JunSun1+6,JunSun1+13)</f>
        <v>42168</v>
      </c>
      <c r="I5" s="10">
        <f>IF(DAY(JunSun1)=1,JunSun1+7,JunSun1+14)</f>
        <v>42169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IF(DAY(JunSun1)=1,JunSun1+8,JunSun1+15)</f>
        <v>42170</v>
      </c>
      <c r="D6" s="10">
        <f>IF(DAY(JunSun1)=1,JunSun1+9,JunSun1+16)</f>
        <v>42171</v>
      </c>
      <c r="E6" s="10">
        <f>IF(DAY(JunSun1)=1,JunSun1+10,JunSun1+17)</f>
        <v>42172</v>
      </c>
      <c r="F6" s="10">
        <f>IF(DAY(JunSun1)=1,JunSun1+11,JunSun1+18)</f>
        <v>42173</v>
      </c>
      <c r="G6" s="10">
        <f>IF(DAY(JunSun1)=1,JunSun1+12,JunSun1+19)</f>
        <v>42174</v>
      </c>
      <c r="H6" s="10">
        <f>IF(DAY(JunSun1)=1,JunSun1+13,JunSun1+20)</f>
        <v>42175</v>
      </c>
      <c r="I6" s="10">
        <f>IF(DAY(JunSun1)=1,JunSun1+14,JunSun1+21)</f>
        <v>42176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IF(DAY(JunSun1)=1,JunSun1+15,JunSun1+22)</f>
        <v>42177</v>
      </c>
      <c r="D7" s="10">
        <f>IF(DAY(JunSun1)=1,JunSun1+16,JunSun1+23)</f>
        <v>42178</v>
      </c>
      <c r="E7" s="10">
        <f>IF(DAY(JunSun1)=1,JunSun1+17,JunSun1+24)</f>
        <v>42179</v>
      </c>
      <c r="F7" s="10">
        <f>IF(DAY(JunSun1)=1,JunSun1+18,JunSun1+25)</f>
        <v>42180</v>
      </c>
      <c r="G7" s="10">
        <f>IF(DAY(JunSun1)=1,JunSun1+19,JunSun1+26)</f>
        <v>42181</v>
      </c>
      <c r="H7" s="10">
        <f>IF(DAY(JunSun1)=1,JunSun1+20,JunSun1+27)</f>
        <v>42182</v>
      </c>
      <c r="I7" s="10">
        <f>IF(DAY(JunSun1)=1,JunSun1+21,JunSun1+28)</f>
        <v>42183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IF(DAY(JunSun1)=1,JunSun1+22,JunSun1+29)</f>
        <v>42184</v>
      </c>
      <c r="D8" s="10">
        <f>IF(DAY(JunSun1)=1,JunSun1+23,JunSun1+30)</f>
        <v>42185</v>
      </c>
      <c r="E8" s="10">
        <f>IF(DAY(JunSun1)=1,JunSun1+24,JunSun1+31)</f>
        <v>42186</v>
      </c>
      <c r="F8" s="10">
        <f>IF(DAY(JunSun1)=1,JunSun1+25,JunSun1+32)</f>
        <v>42187</v>
      </c>
      <c r="G8" s="10">
        <f>IF(DAY(JunSun1)=1,JunSun1+26,JunSun1+33)</f>
        <v>42188</v>
      </c>
      <c r="H8" s="10">
        <f>IF(DAY(JunSun1)=1,JunSun1+27,JunSun1+34)</f>
        <v>42189</v>
      </c>
      <c r="I8" s="10">
        <f>IF(DAY(JunSun1)=1,JunSun1+28,JunSun1+35)</f>
        <v>42190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IF(DAY(JunSun1)=1,JunSun1+29,JunSun1+36)</f>
        <v>42191</v>
      </c>
      <c r="D9" s="10">
        <f>IF(DAY(JunSun1)=1,JunSun1+30,JunSun1+37)</f>
        <v>42192</v>
      </c>
      <c r="E9" s="10">
        <f>IF(DAY(JunSun1)=1,JunSun1+31,JunSun1+38)</f>
        <v>42193</v>
      </c>
      <c r="F9" s="10">
        <f>IF(DAY(JunSun1)=1,JunSun1+32,JunSun1+39)</f>
        <v>42194</v>
      </c>
      <c r="G9" s="10">
        <f>IF(DAY(JunSun1)=1,JunSun1+33,JunSun1+40)</f>
        <v>42195</v>
      </c>
      <c r="H9" s="10">
        <f>IF(DAY(JunSun1)=1,JunSun1+34,JunSun1+41)</f>
        <v>42196</v>
      </c>
      <c r="I9" s="10">
        <f>IF(DAY(JunSun1)=1,JunSun1+35,JunSun1+42)</f>
        <v>42197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30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IF(DAY(JulSun1)=1,JulSun1-6,JulSun1+1)</f>
        <v>42184</v>
      </c>
      <c r="D4" s="10">
        <f>IF(DAY(JulSun1)=1,JulSun1-5,JulSun1+2)</f>
        <v>42185</v>
      </c>
      <c r="E4" s="10">
        <f>IF(DAY(JulSun1)=1,JulSun1-4,JulSun1+3)</f>
        <v>42186</v>
      </c>
      <c r="F4" s="10">
        <f>IF(DAY(JulSun1)=1,JulSun1-3,JulSun1+4)</f>
        <v>42187</v>
      </c>
      <c r="G4" s="10">
        <f>IF(DAY(JulSun1)=1,JulSun1-2,JulSun1+5)</f>
        <v>42188</v>
      </c>
      <c r="H4" s="10">
        <f>IF(DAY(JulSun1)=1,JulSun1-1,JulSun1+6)</f>
        <v>42189</v>
      </c>
      <c r="I4" s="10">
        <f>IF(DAY(JulSun1)=1,JulSun1,JulSun1+7)</f>
        <v>42190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IF(DAY(JulSun1)=1,JulSun1+1,JulSun1+8)</f>
        <v>42191</v>
      </c>
      <c r="D5" s="10">
        <f>IF(DAY(JulSun1)=1,JulSun1+2,JulSun1+9)</f>
        <v>42192</v>
      </c>
      <c r="E5" s="10">
        <f>IF(DAY(JulSun1)=1,JulSun1+3,JulSun1+10)</f>
        <v>42193</v>
      </c>
      <c r="F5" s="10">
        <f>IF(DAY(JulSun1)=1,JulSun1+4,JulSun1+11)</f>
        <v>42194</v>
      </c>
      <c r="G5" s="10">
        <f>IF(DAY(JulSun1)=1,JulSun1+5,JulSun1+12)</f>
        <v>42195</v>
      </c>
      <c r="H5" s="10">
        <f>IF(DAY(JulSun1)=1,JulSun1+6,JulSun1+13)</f>
        <v>42196</v>
      </c>
      <c r="I5" s="10">
        <f>IF(DAY(JulSun1)=1,JulSun1+7,JulSun1+14)</f>
        <v>42197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IF(DAY(JulSun1)=1,JulSun1+8,JulSun1+15)</f>
        <v>42198</v>
      </c>
      <c r="D6" s="10">
        <f>IF(DAY(JulSun1)=1,JulSun1+9,JulSun1+16)</f>
        <v>42199</v>
      </c>
      <c r="E6" s="10">
        <f>IF(DAY(JulSun1)=1,JulSun1+10,JulSun1+17)</f>
        <v>42200</v>
      </c>
      <c r="F6" s="10">
        <f>IF(DAY(JulSun1)=1,JulSun1+11,JulSun1+18)</f>
        <v>42201</v>
      </c>
      <c r="G6" s="10">
        <f>IF(DAY(JulSun1)=1,JulSun1+12,JulSun1+19)</f>
        <v>42202</v>
      </c>
      <c r="H6" s="10">
        <f>IF(DAY(JulSun1)=1,JulSun1+13,JulSun1+20)</f>
        <v>42203</v>
      </c>
      <c r="I6" s="10">
        <f>IF(DAY(JulSun1)=1,JulSun1+14,JulSun1+21)</f>
        <v>42204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IF(DAY(JulSun1)=1,JulSun1+15,JulSun1+22)</f>
        <v>42205</v>
      </c>
      <c r="D7" s="10">
        <f>IF(DAY(JulSun1)=1,JulSun1+16,JulSun1+23)</f>
        <v>42206</v>
      </c>
      <c r="E7" s="10">
        <f>IF(DAY(JulSun1)=1,JulSun1+17,JulSun1+24)</f>
        <v>42207</v>
      </c>
      <c r="F7" s="10">
        <f>IF(DAY(JulSun1)=1,JulSun1+18,JulSun1+25)</f>
        <v>42208</v>
      </c>
      <c r="G7" s="10">
        <f>IF(DAY(JulSun1)=1,JulSun1+19,JulSun1+26)</f>
        <v>42209</v>
      </c>
      <c r="H7" s="10">
        <f>IF(DAY(JulSun1)=1,JulSun1+20,JulSun1+27)</f>
        <v>42210</v>
      </c>
      <c r="I7" s="10">
        <f>IF(DAY(JulSun1)=1,JulSun1+21,JulSun1+28)</f>
        <v>42211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IF(DAY(JulSun1)=1,JulSun1+22,JulSun1+29)</f>
        <v>42212</v>
      </c>
      <c r="D8" s="10">
        <f>IF(DAY(JulSun1)=1,JulSun1+23,JulSun1+30)</f>
        <v>42213</v>
      </c>
      <c r="E8" s="10">
        <f>IF(DAY(JulSun1)=1,JulSun1+24,JulSun1+31)</f>
        <v>42214</v>
      </c>
      <c r="F8" s="10">
        <f>IF(DAY(JulSun1)=1,JulSun1+25,JulSun1+32)</f>
        <v>42215</v>
      </c>
      <c r="G8" s="10">
        <f>IF(DAY(JulSun1)=1,JulSun1+26,JulSun1+33)</f>
        <v>42216</v>
      </c>
      <c r="H8" s="10">
        <f>IF(DAY(JulSun1)=1,JulSun1+27,JulSun1+34)</f>
        <v>42217</v>
      </c>
      <c r="I8" s="10">
        <f>IF(DAY(JulSun1)=1,JulSun1+28,JulSun1+35)</f>
        <v>42218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IF(DAY(JulSun1)=1,JulSun1+29,JulSun1+36)</f>
        <v>42219</v>
      </c>
      <c r="D9" s="10">
        <f>IF(DAY(JulSun1)=1,JulSun1+30,JulSun1+37)</f>
        <v>42220</v>
      </c>
      <c r="E9" s="10">
        <f>IF(DAY(JulSun1)=1,JulSun1+31,JulSun1+38)</f>
        <v>42221</v>
      </c>
      <c r="F9" s="10">
        <f>IF(DAY(JulSun1)=1,JulSun1+32,JulSun1+39)</f>
        <v>42222</v>
      </c>
      <c r="G9" s="10">
        <f>IF(DAY(JulSun1)=1,JulSun1+33,JulSun1+40)</f>
        <v>42223</v>
      </c>
      <c r="H9" s="10">
        <f>IF(DAY(JulSun1)=1,JulSun1+34,JulSun1+41)</f>
        <v>42224</v>
      </c>
      <c r="I9" s="10">
        <f>IF(DAY(JulSun1)=1,JulSun1+35,JulSun1+42)</f>
        <v>42225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31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IF(DAY(AugSun1)=1,AugSun1-6,AugSun1+1)</f>
        <v>42212</v>
      </c>
      <c r="D4" s="10">
        <f>IF(DAY(AugSun1)=1,AugSun1-5,AugSun1+2)</f>
        <v>42213</v>
      </c>
      <c r="E4" s="10">
        <f>IF(DAY(AugSun1)=1,AugSun1-4,AugSun1+3)</f>
        <v>42214</v>
      </c>
      <c r="F4" s="10">
        <f>IF(DAY(AugSun1)=1,AugSun1-3,AugSun1+4)</f>
        <v>42215</v>
      </c>
      <c r="G4" s="10">
        <f>IF(DAY(AugSun1)=1,AugSun1-2,AugSun1+5)</f>
        <v>42216</v>
      </c>
      <c r="H4" s="10">
        <f>IF(DAY(AugSun1)=1,AugSun1-1,AugSun1+6)</f>
        <v>42217</v>
      </c>
      <c r="I4" s="10">
        <f>IF(DAY(AugSun1)=1,AugSun1,AugSun1+7)</f>
        <v>42218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IF(DAY(AugSun1)=1,AugSun1+1,AugSun1+8)</f>
        <v>42219</v>
      </c>
      <c r="D5" s="10">
        <f>IF(DAY(AugSun1)=1,AugSun1+2,AugSun1+9)</f>
        <v>42220</v>
      </c>
      <c r="E5" s="10">
        <f>IF(DAY(AugSun1)=1,AugSun1+3,AugSun1+10)</f>
        <v>42221</v>
      </c>
      <c r="F5" s="10">
        <f>IF(DAY(AugSun1)=1,AugSun1+4,AugSun1+11)</f>
        <v>42222</v>
      </c>
      <c r="G5" s="10">
        <f>IF(DAY(AugSun1)=1,AugSun1+5,AugSun1+12)</f>
        <v>42223</v>
      </c>
      <c r="H5" s="10">
        <f>IF(DAY(AugSun1)=1,AugSun1+6,AugSun1+13)</f>
        <v>42224</v>
      </c>
      <c r="I5" s="10">
        <f>IF(DAY(AugSun1)=1,AugSun1+7,AugSun1+14)</f>
        <v>42225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IF(DAY(AugSun1)=1,AugSun1+8,AugSun1+15)</f>
        <v>42226</v>
      </c>
      <c r="D6" s="10">
        <f>IF(DAY(AugSun1)=1,AugSun1+9,AugSun1+16)</f>
        <v>42227</v>
      </c>
      <c r="E6" s="10">
        <f>IF(DAY(AugSun1)=1,AugSun1+10,AugSun1+17)</f>
        <v>42228</v>
      </c>
      <c r="F6" s="10">
        <f>IF(DAY(AugSun1)=1,AugSun1+11,AugSun1+18)</f>
        <v>42229</v>
      </c>
      <c r="G6" s="10">
        <f>IF(DAY(AugSun1)=1,AugSun1+12,AugSun1+19)</f>
        <v>42230</v>
      </c>
      <c r="H6" s="10">
        <f>IF(DAY(AugSun1)=1,AugSun1+13,AugSun1+20)</f>
        <v>42231</v>
      </c>
      <c r="I6" s="10">
        <f>IF(DAY(AugSun1)=1,AugSun1+14,AugSun1+21)</f>
        <v>42232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IF(DAY(AugSun1)=1,AugSun1+15,AugSun1+22)</f>
        <v>42233</v>
      </c>
      <c r="D7" s="10">
        <f>IF(DAY(AugSun1)=1,AugSun1+16,AugSun1+23)</f>
        <v>42234</v>
      </c>
      <c r="E7" s="10">
        <f>IF(DAY(AugSun1)=1,AugSun1+17,AugSun1+24)</f>
        <v>42235</v>
      </c>
      <c r="F7" s="10">
        <f>IF(DAY(AugSun1)=1,AugSun1+18,AugSun1+25)</f>
        <v>42236</v>
      </c>
      <c r="G7" s="10">
        <f>IF(DAY(AugSun1)=1,AugSun1+19,AugSun1+26)</f>
        <v>42237</v>
      </c>
      <c r="H7" s="10">
        <f>IF(DAY(AugSun1)=1,AugSun1+20,AugSun1+27)</f>
        <v>42238</v>
      </c>
      <c r="I7" s="10">
        <f>IF(DAY(AugSun1)=1,AugSun1+21,AugSun1+28)</f>
        <v>42239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IF(DAY(AugSun1)=1,AugSun1+22,AugSun1+29)</f>
        <v>42240</v>
      </c>
      <c r="D8" s="10">
        <f>IF(DAY(AugSun1)=1,AugSun1+23,AugSun1+30)</f>
        <v>42241</v>
      </c>
      <c r="E8" s="10">
        <f>IF(DAY(AugSun1)=1,AugSun1+24,AugSun1+31)</f>
        <v>42242</v>
      </c>
      <c r="F8" s="10">
        <f>IF(DAY(AugSun1)=1,AugSun1+25,AugSun1+32)</f>
        <v>42243</v>
      </c>
      <c r="G8" s="10">
        <f>IF(DAY(AugSun1)=1,AugSun1+26,AugSun1+33)</f>
        <v>42244</v>
      </c>
      <c r="H8" s="10">
        <f>IF(DAY(AugSun1)=1,AugSun1+27,AugSun1+34)</f>
        <v>42245</v>
      </c>
      <c r="I8" s="10">
        <f>IF(DAY(AugSun1)=1,AugSun1+28,AugSun1+35)</f>
        <v>42246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IF(DAY(AugSun1)=1,AugSun1+29,AugSun1+36)</f>
        <v>42247</v>
      </c>
      <c r="D9" s="10">
        <f>IF(DAY(AugSun1)=1,AugSun1+30,AugSun1+37)</f>
        <v>42248</v>
      </c>
      <c r="E9" s="10">
        <f>IF(DAY(AugSun1)=1,AugSun1+31,AugSun1+38)</f>
        <v>42249</v>
      </c>
      <c r="F9" s="10">
        <f>IF(DAY(AugSun1)=1,AugSun1+32,AugSun1+39)</f>
        <v>42250</v>
      </c>
      <c r="G9" s="10">
        <f>IF(DAY(AugSun1)=1,AugSun1+33,AugSun1+40)</f>
        <v>42251</v>
      </c>
      <c r="H9" s="10">
        <f>IF(DAY(AugSun1)=1,AugSun1+34,AugSun1+41)</f>
        <v>42252</v>
      </c>
      <c r="I9" s="10">
        <f>IF(DAY(AugSun1)=1,AugSun1+35,AugSun1+42)</f>
        <v>42253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/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22" width="8.8515625" style="0" customWidth="1"/>
    <col min="42" max="16384" width="8.7109375" style="1" customWidth="1"/>
  </cols>
  <sheetData>
    <row r="1" ht="11.25" customHeight="1"/>
    <row r="2" spans="1:14" ht="18" customHeight="1">
      <c r="A2" s="4"/>
      <c r="B2" s="25" t="s">
        <v>32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>
      <c r="A4" s="4"/>
      <c r="B4" s="26"/>
      <c r="C4" s="10">
        <f>IF(DAY(SepSun1)=1,SepSun1-6,SepSun1+1)</f>
        <v>42247</v>
      </c>
      <c r="D4" s="10">
        <f>IF(DAY(SepSun1)=1,SepSun1-5,SepSun1+2)</f>
        <v>42248</v>
      </c>
      <c r="E4" s="10">
        <f>IF(DAY(SepSun1)=1,SepSun1-4,SepSun1+3)</f>
        <v>42249</v>
      </c>
      <c r="F4" s="10">
        <f>IF(DAY(SepSun1)=1,SepSun1-3,SepSun1+4)</f>
        <v>42250</v>
      </c>
      <c r="G4" s="10">
        <f>IF(DAY(SepSun1)=1,SepSun1-2,SepSun1+5)</f>
        <v>42251</v>
      </c>
      <c r="H4" s="10">
        <f>IF(DAY(SepSun1)=1,SepSun1-1,SepSun1+6)</f>
        <v>42252</v>
      </c>
      <c r="I4" s="10">
        <f>IF(DAY(SepSun1)=1,SepSun1,SepSun1+7)</f>
        <v>42253</v>
      </c>
      <c r="J4" s="5"/>
      <c r="K4" s="69" t="s">
        <v>7</v>
      </c>
      <c r="L4" s="16"/>
      <c r="M4" s="70"/>
      <c r="N4" s="71"/>
    </row>
    <row r="5" spans="1:14" ht="18" customHeight="1">
      <c r="A5" s="4"/>
      <c r="B5" s="26"/>
      <c r="C5" s="10">
        <f>IF(DAY(SepSun1)=1,SepSun1+1,SepSun1+8)</f>
        <v>42254</v>
      </c>
      <c r="D5" s="10">
        <f>IF(DAY(SepSun1)=1,SepSun1+2,SepSun1+9)</f>
        <v>42255</v>
      </c>
      <c r="E5" s="10">
        <f>IF(DAY(SepSun1)=1,SepSun1+3,SepSun1+10)</f>
        <v>42256</v>
      </c>
      <c r="F5" s="10">
        <f>IF(DAY(SepSun1)=1,SepSun1+4,SepSun1+11)</f>
        <v>42257</v>
      </c>
      <c r="G5" s="10">
        <f>IF(DAY(SepSun1)=1,SepSun1+5,SepSun1+12)</f>
        <v>42258</v>
      </c>
      <c r="H5" s="10">
        <f>IF(DAY(SepSun1)=1,SepSun1+6,SepSun1+13)</f>
        <v>42259</v>
      </c>
      <c r="I5" s="10">
        <f>IF(DAY(SepSun1)=1,SepSun1+7,SepSun1+14)</f>
        <v>42260</v>
      </c>
      <c r="J5" s="5"/>
      <c r="K5" s="61"/>
      <c r="L5" s="17"/>
      <c r="M5" s="31"/>
      <c r="N5" s="32"/>
    </row>
    <row r="6" spans="1:14" ht="18" customHeight="1">
      <c r="A6" s="4"/>
      <c r="B6" s="26"/>
      <c r="C6" s="10">
        <f>IF(DAY(SepSun1)=1,SepSun1+8,SepSun1+15)</f>
        <v>42261</v>
      </c>
      <c r="D6" s="10">
        <f>IF(DAY(SepSun1)=1,SepSun1+9,SepSun1+16)</f>
        <v>42262</v>
      </c>
      <c r="E6" s="10">
        <f>IF(DAY(SepSun1)=1,SepSun1+10,SepSun1+17)</f>
        <v>42263</v>
      </c>
      <c r="F6" s="10">
        <f>IF(DAY(SepSun1)=1,SepSun1+11,SepSun1+18)</f>
        <v>42264</v>
      </c>
      <c r="G6" s="10">
        <f>IF(DAY(SepSun1)=1,SepSun1+12,SepSun1+19)</f>
        <v>42265</v>
      </c>
      <c r="H6" s="10">
        <f>IF(DAY(SepSun1)=1,SepSun1+13,SepSun1+20)</f>
        <v>42266</v>
      </c>
      <c r="I6" s="10">
        <f>IF(DAY(SepSun1)=1,SepSun1+14,SepSun1+21)</f>
        <v>42267</v>
      </c>
      <c r="J6" s="5"/>
      <c r="K6" s="61"/>
      <c r="L6" s="17"/>
      <c r="M6" s="31"/>
      <c r="N6" s="32"/>
    </row>
    <row r="7" spans="1:14" ht="18" customHeight="1">
      <c r="A7" s="4"/>
      <c r="B7" s="26"/>
      <c r="C7" s="10">
        <f>IF(DAY(SepSun1)=1,SepSun1+15,SepSun1+22)</f>
        <v>42268</v>
      </c>
      <c r="D7" s="10">
        <f>IF(DAY(SepSun1)=1,SepSun1+16,SepSun1+23)</f>
        <v>42269</v>
      </c>
      <c r="E7" s="10">
        <f>IF(DAY(SepSun1)=1,SepSun1+17,SepSun1+24)</f>
        <v>42270</v>
      </c>
      <c r="F7" s="10">
        <f>IF(DAY(SepSun1)=1,SepSun1+18,SepSun1+25)</f>
        <v>42271</v>
      </c>
      <c r="G7" s="10">
        <f>IF(DAY(SepSun1)=1,SepSun1+19,SepSun1+26)</f>
        <v>42272</v>
      </c>
      <c r="H7" s="10">
        <f>IF(DAY(SepSun1)=1,SepSun1+20,SepSun1+27)</f>
        <v>42273</v>
      </c>
      <c r="I7" s="10">
        <f>IF(DAY(SepSun1)=1,SepSun1+21,SepSun1+28)</f>
        <v>42274</v>
      </c>
      <c r="J7" s="5"/>
      <c r="K7" s="11"/>
      <c r="L7" s="17"/>
      <c r="M7" s="31"/>
      <c r="N7" s="32"/>
    </row>
    <row r="8" spans="1:14" ht="18.75" customHeight="1">
      <c r="A8" s="4"/>
      <c r="B8" s="26"/>
      <c r="C8" s="10">
        <f>IF(DAY(SepSun1)=1,SepSun1+22,SepSun1+29)</f>
        <v>42275</v>
      </c>
      <c r="D8" s="10">
        <f>IF(DAY(SepSun1)=1,SepSun1+23,SepSun1+30)</f>
        <v>42276</v>
      </c>
      <c r="E8" s="10">
        <f>IF(DAY(SepSun1)=1,SepSun1+24,SepSun1+31)</f>
        <v>42277</v>
      </c>
      <c r="F8" s="10">
        <f>IF(DAY(SepSun1)=1,SepSun1+25,SepSun1+32)</f>
        <v>42278</v>
      </c>
      <c r="G8" s="10">
        <f>IF(DAY(SepSun1)=1,SepSun1+26,SepSun1+33)</f>
        <v>42279</v>
      </c>
      <c r="H8" s="10">
        <f>IF(DAY(SepSun1)=1,SepSun1+27,SepSun1+34)</f>
        <v>42280</v>
      </c>
      <c r="I8" s="10">
        <f>IF(DAY(SepSun1)=1,SepSun1+28,SepSun1+35)</f>
        <v>42281</v>
      </c>
      <c r="J8" s="5"/>
      <c r="K8" s="11"/>
      <c r="L8" s="17"/>
      <c r="M8" s="31"/>
      <c r="N8" s="32"/>
    </row>
    <row r="9" spans="1:14" ht="18" customHeight="1">
      <c r="A9" s="4"/>
      <c r="B9" s="26"/>
      <c r="C9" s="10">
        <f>IF(DAY(SepSun1)=1,SepSun1+29,SepSun1+36)</f>
        <v>42282</v>
      </c>
      <c r="D9" s="10">
        <f>IF(DAY(SepSun1)=1,SepSun1+30,SepSun1+37)</f>
        <v>42283</v>
      </c>
      <c r="E9" s="10">
        <f>IF(DAY(SepSun1)=1,SepSun1+31,SepSun1+38)</f>
        <v>42284</v>
      </c>
      <c r="F9" s="10">
        <f>IF(DAY(SepSun1)=1,SepSun1+32,SepSun1+39)</f>
        <v>42285</v>
      </c>
      <c r="G9" s="10">
        <f>IF(DAY(SepSun1)=1,SepSun1+33,SepSun1+40)</f>
        <v>42286</v>
      </c>
      <c r="H9" s="10">
        <f>IF(DAY(SepSun1)=1,SepSun1+34,SepSun1+41)</f>
        <v>42287</v>
      </c>
      <c r="I9" s="10">
        <f>IF(DAY(SepSun1)=1,SepSun1+35,SepSun1+42)</f>
        <v>42288</v>
      </c>
      <c r="J9" s="5"/>
      <c r="K9" s="12"/>
      <c r="L9" s="18"/>
      <c r="M9" s="35"/>
      <c r="N9" s="36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2:14" ht="18" customHeight="1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2:14" ht="18" customHeight="1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2:14" ht="18" customHeight="1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2:14" ht="18" customHeight="1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2015-01-28T18:33:28Z</dcterms:created>
  <dcterms:modified xsi:type="dcterms:W3CDTF">2015-01-28T18:33:28Z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TC031076639991</vt:lpwstr>
  </property>
</Properties>
</file>