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425" activeTab="0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45621"/>
</workbook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<sst xmlns="http://schemas.openxmlformats.org/spreadsheetml/2006/main" count="45" uniqueCount="28">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</sst>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[$-409]mmmm\ d\,\ yyyy;@"/>
    <numFmt numFmtId="166" formatCode=";;;"/>
    <numFmt numFmtId="177" formatCode="m/d/yyyy"/>
  </numFmts>
  <fonts count="19"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family val="2"/>
    </font>
    <font>
      <sz val="11"/>
      <color theme="3"/>
      <name val="Webdings"/>
      <family val="1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00291252136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9"/>
      <color theme="3"/>
      <name val="+mn-cs"/>
      <family val="2"/>
    </font>
    <font>
      <b/>
      <sz val="10"/>
      <color theme="3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/>
    </border>
    <border>
      <left/>
      <right/>
      <top/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/>
      <bottom/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hair">
        <color theme="0" tint="-0.3499799966812134"/>
      </bottom>
    </border>
    <border>
      <left style="thin">
        <color theme="3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3"/>
      </right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3"/>
      </right>
      <top style="hair">
        <color theme="0" tint="-0.3499799966812134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hair">
        <color theme="0" tint="-0.3499799966812134"/>
      </bottom>
    </border>
    <border>
      <left style="thin">
        <color theme="3"/>
      </left>
      <right/>
      <top style="hair">
        <color theme="0" tint="-0.3499799966812134"/>
      </top>
      <bottom/>
    </border>
    <border>
      <left style="thin">
        <color theme="3"/>
      </left>
      <right/>
      <top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ck">
        <color theme="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" borderId="0" applyNumberFormat="0" applyAlignment="0" applyProtection="0"/>
    <xf numFmtId="0" fontId="3" fillId="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left" inden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4" fontId="9" fillId="4" borderId="3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11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3" fillId="3" borderId="0" xfId="0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2" borderId="0" xfId="22" applyAlignment="1">
      <alignment horizontal="left" vertical="center" indent="4"/>
    </xf>
    <xf numFmtId="165" fontId="14" fillId="2" borderId="0" xfId="22" applyNumberFormat="1" applyAlignment="1" applyProtection="1">
      <alignment horizontal="left" vertical="center"/>
      <protection locked="0"/>
    </xf>
    <xf numFmtId="0" fontId="8" fillId="5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 indent="5"/>
    </xf>
    <xf numFmtId="164" fontId="7" fillId="5" borderId="0" xfId="0" applyNumberFormat="1" applyFont="1" applyFill="1" applyBorder="1" applyAlignment="1">
      <alignment horizontal="left" vertical="center" indent="1"/>
    </xf>
    <xf numFmtId="164" fontId="7" fillId="5" borderId="6" xfId="0" applyNumberFormat="1" applyFont="1" applyFill="1" applyBorder="1" applyAlignment="1">
      <alignment horizontal="left" vertical="center" indent="1"/>
    </xf>
    <xf numFmtId="164" fontId="7" fillId="5" borderId="7" xfId="0" applyNumberFormat="1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indent="1"/>
    </xf>
    <xf numFmtId="0" fontId="14" fillId="2" borderId="0" xfId="22" applyAlignment="1" applyProtection="1">
      <alignment horizontal="left" vertical="center" indent="10"/>
      <protection locked="0"/>
    </xf>
    <xf numFmtId="0" fontId="6" fillId="6" borderId="11" xfId="0" applyFont="1" applyFill="1" applyBorder="1" applyAlignment="1" applyProtection="1">
      <alignment horizontal="right" vertical="center" wrapText="1"/>
      <protection locked="0"/>
    </xf>
    <xf numFmtId="0" fontId="6" fillId="6" borderId="12" xfId="0" applyFont="1" applyFill="1" applyBorder="1" applyAlignment="1" applyProtection="1">
      <alignment horizontal="right" vertical="center" wrapText="1"/>
      <protection locked="0"/>
    </xf>
    <xf numFmtId="0" fontId="14" fillId="2" borderId="0" xfId="22" applyAlignment="1" applyProtection="1">
      <alignment horizontal="left" vertical="center" indent="6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right" vertical="center" wrapText="1"/>
      <protection locked="0"/>
    </xf>
    <xf numFmtId="0" fontId="6" fillId="6" borderId="3" xfId="0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right" vertical="center" wrapText="1"/>
      <protection locked="0"/>
    </xf>
    <xf numFmtId="0" fontId="11" fillId="7" borderId="18" xfId="0" applyFont="1" applyFill="1" applyBorder="1" applyAlignment="1">
      <alignment horizontal="left" vertical="center" indent="1"/>
    </xf>
    <xf numFmtId="0" fontId="11" fillId="7" borderId="19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3" fillId="2" borderId="0" xfId="23" applyAlignment="1" applyProtection="1">
      <alignment horizontal="left" vertical="center" indent="5"/>
      <protection locked="0"/>
    </xf>
    <xf numFmtId="0" fontId="16" fillId="0" borderId="0" xfId="21" applyAlignment="1">
      <alignment horizontal="center" vertical="top"/>
    </xf>
    <xf numFmtId="0" fontId="3" fillId="2" borderId="18" xfId="23" applyBorder="1" applyAlignment="1">
      <alignment horizontal="left" vertical="center" indent="1"/>
    </xf>
    <xf numFmtId="0" fontId="3" fillId="2" borderId="19" xfId="23" applyBorder="1" applyAlignment="1">
      <alignment horizontal="left" vertical="center" indent="1"/>
    </xf>
    <xf numFmtId="0" fontId="12" fillId="0" borderId="0" xfId="20" applyFill="1" applyAlignment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17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77" formatCode="m/d/yyyy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gray125">
          <fgColor theme="2" tint="0.5999600291252136"/>
        </patternFill>
      </fill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gray125">
          <fgColor theme="2" tint="0.5999600291252136"/>
        </patternFill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color theme="4"/>
      </font>
      <fill>
        <patternFill>
          <bgColor theme="5" tint="0.7999799847602844"/>
        </patternFill>
      </fill>
      <border/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/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6"/>
      <tableStyleElement type="headerRow" dxfId="15"/>
      <tableStyleElement type="firstRowStripe" dxfId="14"/>
      <tableStyleElement type="secondRowStripe" dxfId="13"/>
    </tableStyle>
    <tableStyle name="Time Intervals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ent Scheduler'!A1" /><Relationship Id="rId2" Type="http://schemas.openxmlformats.org/officeDocument/2006/relationships/hyperlink" Target="#'Time Interval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Daily Schedule'!A1" /><Relationship Id="rId2" Type="http://schemas.openxmlformats.org/officeDocument/2006/relationships/hyperlink" Target="#'Time Interval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133350</xdr:rowOff>
    </xdr:from>
    <xdr:to>
      <xdr:col>1</xdr:col>
      <xdr:colOff>295275</xdr:colOff>
      <xdr:row>13</xdr:row>
      <xdr:rowOff>19050</xdr:rowOff>
    </xdr:to>
    <xdr:grpSp>
      <xdr:nvGrpSpPr>
        <xdr:cNvPr id="107" name="View Schedule Icon" descr="&quot;&quot;" title="View Schedule Icon"/>
        <xdr:cNvGrpSpPr>
          <a:grpSpLocks noChangeAspect="1"/>
        </xdr:cNvGrpSpPr>
      </xdr:nvGrpSpPr>
      <xdr:grpSpPr bwMode="auto">
        <a:xfrm>
          <a:off x="304800" y="2286000"/>
          <a:ext cx="295275" cy="266700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3151" w="3196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rgbClr val="1792E5"/>
          </a:solidFill>
          <a:ln w="0">
            <a:noFill/>
          </a:ln>
        </xdr:spPr>
      </xdr:sp>
    </xdr:grpSp>
    <xdr:clientData/>
  </xdr:twoCellAnchor>
  <xdr:twoCellAnchor>
    <xdr:from>
      <xdr:col>0</xdr:col>
      <xdr:colOff>295275</xdr:colOff>
      <xdr:row>25</xdr:row>
      <xdr:rowOff>76200</xdr:rowOff>
    </xdr:from>
    <xdr:to>
      <xdr:col>2</xdr:col>
      <xdr:colOff>523875</xdr:colOff>
      <xdr:row>26</xdr:row>
      <xdr:rowOff>76200</xdr:rowOff>
    </xdr:to>
    <xdr:grpSp>
      <xdr:nvGrpSpPr>
        <xdr:cNvPr id="111" name="Add Event" descr="Click to add a new event" title="Add Event"/>
        <xdr:cNvGrpSpPr/>
      </xdr:nvGrpSpPr>
      <xdr:grpSpPr>
        <a:xfrm>
          <a:off x="295275" y="4895850"/>
          <a:ext cx="15240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r:id="rId1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218" y="4829197"/>
            <a:ext cx="146399" cy="152400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h="3265" w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twoCellAnchor>
  <xdr:twoCellAnchor>
    <xdr:from>
      <xdr:col>0</xdr:col>
      <xdr:colOff>304800</xdr:colOff>
      <xdr:row>23</xdr:row>
      <xdr:rowOff>161925</xdr:rowOff>
    </xdr:from>
    <xdr:to>
      <xdr:col>2</xdr:col>
      <xdr:colOff>533400</xdr:colOff>
      <xdr:row>24</xdr:row>
      <xdr:rowOff>161925</xdr:rowOff>
    </xdr:to>
    <xdr:grpSp>
      <xdr:nvGrpSpPr>
        <xdr:cNvPr id="117" name="Edit Times" descr="Click to edit scheduler time intervals" title="Edit Times"/>
        <xdr:cNvGrpSpPr/>
      </xdr:nvGrpSpPr>
      <xdr:grpSpPr>
        <a:xfrm>
          <a:off x="304800" y="4600575"/>
          <a:ext cx="1524000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r:id="rId2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108" y="4540269"/>
            <a:ext cx="132807" cy="134636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h="2631" w="3093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295275</xdr:colOff>
      <xdr:row>22</xdr:row>
      <xdr:rowOff>19050</xdr:rowOff>
    </xdr:to>
    <xdr:grpSp>
      <xdr:nvGrpSpPr>
        <xdr:cNvPr id="123" name="Toolbox Icon" descr="&quot;&quot;" title="Toolbox Icon"/>
        <xdr:cNvGrpSpPr>
          <a:grpSpLocks noChangeAspect="1"/>
        </xdr:cNvGrpSpPr>
      </xdr:nvGrpSpPr>
      <xdr:grpSpPr bwMode="auto">
        <a:xfrm>
          <a:off x="304800" y="3981450"/>
          <a:ext cx="295275" cy="285750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3176" w="322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rgbClr val="1792E5"/>
          </a:solidFill>
          <a:ln w="0">
            <a:noFill/>
          </a:ln>
        </xdr:spPr>
      </xdr:sp>
    </xdr:grpSp>
    <xdr:clientData/>
  </xdr:twoCellAnchor>
  <xdr:twoCellAnchor>
    <xdr:from>
      <xdr:col>4</xdr:col>
      <xdr:colOff>142875</xdr:colOff>
      <xdr:row>1</xdr:row>
      <xdr:rowOff>9525</xdr:rowOff>
    </xdr:from>
    <xdr:to>
      <xdr:col>4</xdr:col>
      <xdr:colOff>457200</xdr:colOff>
      <xdr:row>2</xdr:row>
      <xdr:rowOff>209550</xdr:rowOff>
    </xdr:to>
    <xdr:grpSp>
      <xdr:nvGrpSpPr>
        <xdr:cNvPr id="155" name="Clock Icon" descr="&quot;&quot;" title="Clock Icon"/>
        <xdr:cNvGrpSpPr>
          <a:grpSpLocks noChangeAspect="1"/>
        </xdr:cNvGrpSpPr>
      </xdr:nvGrpSpPr>
      <xdr:grpSpPr bwMode="auto">
        <a:xfrm>
          <a:off x="2781300" y="190500"/>
          <a:ext cx="314325" cy="314325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h="3228" w="3227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rgbClr val="1792E5"/>
          </a:solidFill>
          <a:ln w="0">
            <a:noFill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4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3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1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2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2" w="451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3" w="451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2" w="376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76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256" w="684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twoCellAnchor>
  <xdr:twoCellAnchor>
    <xdr:from>
      <xdr:col>7</xdr:col>
      <xdr:colOff>95250</xdr:colOff>
      <xdr:row>1</xdr:row>
      <xdr:rowOff>28575</xdr:rowOff>
    </xdr:from>
    <xdr:to>
      <xdr:col>7</xdr:col>
      <xdr:colOff>523875</xdr:colOff>
      <xdr:row>2</xdr:row>
      <xdr:rowOff>209550</xdr:rowOff>
    </xdr:to>
    <xdr:grpSp>
      <xdr:nvGrpSpPr>
        <xdr:cNvPr id="172" name="Camera Icon" descr="&quot;&quot;" title="Camera Icon"/>
        <xdr:cNvGrpSpPr>
          <a:grpSpLocks noChangeAspect="1"/>
        </xdr:cNvGrpSpPr>
      </xdr:nvGrpSpPr>
      <xdr:grpSpPr bwMode="auto">
        <a:xfrm>
          <a:off x="5391150" y="209550"/>
          <a:ext cx="428625" cy="295275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h="2315" w="325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rgbClr val="1792E5"/>
          </a:solidFill>
          <a:ln w="0">
            <a:noFill/>
          </a:ln>
        </xdr:spPr>
      </xdr:sp>
    </xdr:grpSp>
    <xdr:clientData/>
  </xdr:twoCellAnchor>
  <xdr:twoCellAnchor>
    <xdr:from>
      <xdr:col>11</xdr:col>
      <xdr:colOff>85725</xdr:colOff>
      <xdr:row>1</xdr:row>
      <xdr:rowOff>38100</xdr:rowOff>
    </xdr:from>
    <xdr:to>
      <xdr:col>12</xdr:col>
      <xdr:colOff>152400</xdr:colOff>
      <xdr:row>2</xdr:row>
      <xdr:rowOff>209550</xdr:rowOff>
    </xdr:to>
    <xdr:grpSp>
      <xdr:nvGrpSpPr>
        <xdr:cNvPr id="177" name="Notes Icon" descr="&quot;&quot;" title="Notes Icon"/>
        <xdr:cNvGrpSpPr>
          <a:grpSpLocks noChangeAspect="1"/>
        </xdr:cNvGrpSpPr>
      </xdr:nvGrpSpPr>
      <xdr:grpSpPr bwMode="auto">
        <a:xfrm>
          <a:off x="8477250" y="219075"/>
          <a:ext cx="323850" cy="285750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233" w="2980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2894" w="323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rgbClr val="1792E5"/>
          </a:solidFill>
          <a:ln w="0">
            <a:noFill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57150</xdr:rowOff>
    </xdr:from>
    <xdr:to>
      <xdr:col>2</xdr:col>
      <xdr:colOff>819150</xdr:colOff>
      <xdr:row>13</xdr:row>
      <xdr:rowOff>38100</xdr:rowOff>
    </xdr:to>
    <xdr:sp macro="" textlink="">
      <xdr:nvSpPr>
        <xdr:cNvPr id="2" name="Edit Dashboard" descr="Click to view Daily Schedule" title="View Daily Schedule">
          <a:hlinkClick r:id="rId1"/>
        </xdr:cNvPr>
        <xdr:cNvSpPr/>
      </xdr:nvSpPr>
      <xdr:spPr>
        <a:xfrm>
          <a:off x="342900" y="2438400"/>
          <a:ext cx="1609725" cy="171450"/>
        </a:xfrm>
        <a:prstGeom prst="roundRect">
          <a:avLst/>
        </a:prstGeom>
        <a:solidFill>
          <a:srgbClr val="FFFFFF"/>
        </a:solidFill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104775</xdr:colOff>
      <xdr:row>10</xdr:row>
      <xdr:rowOff>171450</xdr:rowOff>
    </xdr:from>
    <xdr:to>
      <xdr:col>2</xdr:col>
      <xdr:colOff>809625</xdr:colOff>
      <xdr:row>11</xdr:row>
      <xdr:rowOff>152400</xdr:rowOff>
    </xdr:to>
    <xdr:sp macro="" textlink="">
      <xdr:nvSpPr>
        <xdr:cNvPr id="3" name="Edit Times" descr="Click to edit scheduler time intervals" title="Edit Times">
          <a:hlinkClick r:id="rId2"/>
        </xdr:cNvPr>
        <xdr:cNvSpPr/>
      </xdr:nvSpPr>
      <xdr:spPr>
        <a:xfrm>
          <a:off x="342900" y="2171700"/>
          <a:ext cx="1600200" cy="171450"/>
        </a:xfrm>
        <a:prstGeom prst="roundRect">
          <a:avLst/>
        </a:prstGeom>
        <a:solidFill>
          <a:srgbClr val="FFFFFF"/>
        </a:solidFill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 title="Date Icon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h="3097" w="3130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 title="Time Icon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 title="Description Icon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2687" w="3165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 title="Time Icon"/>
        <xdr:cNvGrpSpPr>
          <a:grpSpLocks noChangeAspect="1"/>
        </xdr:cNvGrpSpPr>
      </xdr:nvGrpSpPr>
      <xdr:grpSpPr bwMode="auto">
        <a:xfrm>
          <a:off x="276225" y="257175"/>
          <a:ext cx="180975" cy="171450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>
  <tableColumns count="2">
    <tableColumn id="1" name="Time" headerRowDxfId="7">
      <calculatedColumnFormula>'Time Intervals'!B3</calculatedColumnFormula>
    </tableColumn>
    <tableColumn id="2" name="Description" headerRow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</table>
</file>

<file path=xl/tables/table3.xml><?xml version="1.0" encoding="utf-8"?>
<table xmlns="http://schemas.openxmlformats.org/spreadsheetml/2006/main" id="2" name="Times" displayName="Times" ref="B2:B35" totalsRowShown="0">
  <tableColumns count="1">
    <tableColumn id="1" name="TIME"/>
  </tableColumns>
  <tableStyleInfo name="Time Intervals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ysClr val="window" lastClr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4" Type="http://schemas.openxmlformats.org/officeDocument/2006/relationships/image" Target="../media/image2.png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8" Type="http://schemas.openxmlformats.org/officeDocument/2006/relationships/image" Target="../media/image2.png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image" Target="../media/image2.png" /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4" Type="http://schemas.openxmlformats.org/officeDocument/2006/relationships/image" Target="../media/image3.png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image" Target="../media/image2.png" /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4" Type="http://schemas.openxmlformats.org/officeDocument/2006/relationships/image" Target="../media/image4.png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3:N36"/>
  <sheetViews>
    <sheetView showGridLines="0" tabSelected="1" workbookViewId="0" topLeftCell="A1">
      <selection activeCell="Q18" sqref="Q18"/>
    </sheetView>
  </sheetViews>
  <sheetFormatPr defaultColWidth="9.33203125" defaultRowHeight="12"/>
  <cols>
    <col min="1" max="1" width="5.33203125" style="0" customWidth="1"/>
    <col min="2" max="3" width="17.33203125" style="0" customWidth="1"/>
    <col min="4" max="4" width="6.16015625" style="0" customWidth="1"/>
    <col min="5" max="5" width="12.5" style="0" customWidth="1"/>
    <col min="6" max="6" width="31.16015625" style="0" customWidth="1"/>
    <col min="7" max="7" width="2.83203125" style="0" customWidth="1"/>
    <col min="8" max="8" width="17.83203125" style="0" customWidth="1"/>
    <col min="9" max="9" width="13" style="0" customWidth="1"/>
    <col min="10" max="10" width="20.5" style="0" customWidth="1"/>
    <col min="11" max="11" width="2.83203125" style="0" customWidth="1"/>
    <col min="12" max="12" width="4.5" style="0" customWidth="1"/>
    <col min="13" max="13" width="38.83203125" style="0" customWidth="1"/>
    <col min="14" max="14" width="5.5" style="0" customWidth="1"/>
  </cols>
  <sheetData>
    <row r="1" ht="14.25" customHeight="1"/>
    <row r="2" ht="9" customHeight="1"/>
    <row r="3" spans="2:14" ht="26.25" customHeight="1">
      <c r="B3" s="42">
        <f>DAY(DateVal)</f>
        <v>10</v>
      </c>
      <c r="C3" s="42"/>
      <c r="E3" s="1"/>
      <c r="F3" s="20" t="str">
        <f>_xlfn.IFERROR(UPPER(TEXT(DATE(ReportYear,MonthNumber,ReportDay),"MMMM D, YYYY")),"Invalid Date")</f>
        <v>APRIL 10, 2012</v>
      </c>
      <c r="H3" s="30" t="s">
        <v>13</v>
      </c>
      <c r="I3" s="30"/>
      <c r="J3" s="30"/>
      <c r="L3" s="33" t="s">
        <v>14</v>
      </c>
      <c r="M3" s="33"/>
      <c r="N3" t="s">
        <v>24</v>
      </c>
    </row>
    <row r="4" spans="2:13" ht="15" customHeight="1">
      <c r="B4" s="42"/>
      <c r="C4" s="42"/>
      <c r="E4" s="17">
        <f>'Time Intervals'!B3</f>
        <v>0.25</v>
      </c>
      <c r="F4" s="18" t="str">
        <f>_xlfn.IFERROR(INDEX(Input[],MATCH(DATEVALUE(DateVal)&amp;DailySchedule[[#This Row],[Time]],LookUpDateAndTime,0),3),"-")</f>
        <v>Wake up</v>
      </c>
      <c r="H4" s="2" t="str">
        <f>TEXT(DATEVALUE(DateVal)+1,"dddd")</f>
        <v>Wednesday</v>
      </c>
      <c r="I4" s="24" t="str">
        <f>_xlfn.IFERROR(INDEX(Input[],MATCH($H$7&amp;"|"&amp;ROW(A1),Input[UNIQUE VALUE (CALCULATED)],0),2),"")</f>
        <v/>
      </c>
      <c r="J4" s="26" t="str">
        <f>_xlfn.IFERROR(INDEX(Input[],MATCH($H$7&amp;"|"&amp;ROW(A1),Input[UNIQUE VALUE (CALCULATED)],0),3),"")</f>
        <v/>
      </c>
      <c r="L4" s="31" t="s">
        <v>27</v>
      </c>
      <c r="M4" s="36" t="s">
        <v>19</v>
      </c>
    </row>
    <row r="5" spans="2:13" ht="15" customHeight="1">
      <c r="B5" s="42"/>
      <c r="C5" s="42"/>
      <c r="E5" s="17">
        <f>'Time Intervals'!B4</f>
        <v>0.2708333333333333</v>
      </c>
      <c r="F5" s="18" t="str">
        <f>_xlfn.IFERROR(INDEX(Input[],MATCH(DATEVALUE(DateVal)&amp;DailySchedule[[#This Row],[Time]],LookUpDateAndTime,0),3),"-")</f>
        <v>Shower</v>
      </c>
      <c r="H5" s="29" t="str">
        <f>TEXT(DATEVALUE(DateVal)+1,"d")</f>
        <v>11</v>
      </c>
      <c r="I5" s="23">
        <f>_xlfn.IFERROR(INDEX(Input[],MATCH($H$7&amp;"|"&amp;ROW(A2),Input[UNIQUE VALUE (CALCULATED)],0),2),"")</f>
        <v>0.2708333333333333</v>
      </c>
      <c r="J5" s="27" t="str">
        <f>_xlfn.IFERROR(INDEX(Input[],MATCH($H$7&amp;"|"&amp;ROW(A2),Input[UNIQUE VALUE (CALCULATED)],0),3),"")</f>
        <v>Breakfast</v>
      </c>
      <c r="L5" s="32"/>
      <c r="M5" s="34"/>
    </row>
    <row r="6" spans="2:13" ht="15" customHeight="1">
      <c r="B6" s="42"/>
      <c r="C6" s="42"/>
      <c r="E6" s="17">
        <f>'Time Intervals'!B5</f>
        <v>0.291666666666667</v>
      </c>
      <c r="F6" s="18" t="str">
        <f>_xlfn.IFERROR(INDEX(Input[],MATCH(DATEVALUE(DateVal)&amp;DailySchedule[[#This Row],[Time]],LookUpDateAndTime,0),3),"-")</f>
        <v>-</v>
      </c>
      <c r="H6" s="29"/>
      <c r="I6" s="23" t="str">
        <f>_xlfn.IFERROR(INDEX(Input[],MATCH($H$7&amp;"|"&amp;ROW(A3),Input[UNIQUE VALUE (CALCULATED)],0),2),"")</f>
        <v/>
      </c>
      <c r="J6" s="27" t="str">
        <f>_xlfn.IFERROR(INDEX(Input[],MATCH($H$7&amp;"|"&amp;ROW(A3),Input[UNIQUE VALUE (CALCULATED)],0),3),"")</f>
        <v/>
      </c>
      <c r="L6" s="32"/>
      <c r="M6" s="34"/>
    </row>
    <row r="7" spans="2:13" ht="15" customHeight="1">
      <c r="B7" s="42"/>
      <c r="C7" s="42"/>
      <c r="E7" s="17">
        <f>'Time Intervals'!B6</f>
        <v>0.3125</v>
      </c>
      <c r="F7" s="18" t="str">
        <f>_xlfn.IFERROR(INDEX(Input[],MATCH(DATEVALUE(DateVal)&amp;DailySchedule[[#This Row],[Time]],LookUpDateAndTime,0),3),"-")</f>
        <v>Leave for work</v>
      </c>
      <c r="H7" s="5">
        <f>DateVal+1</f>
        <v>41010</v>
      </c>
      <c r="I7" s="23" t="str">
        <f>_xlfn.IFERROR(INDEX(Input[],MATCH($H$7&amp;"|"&amp;ROW(A4),Input[UNIQUE VALUE (CALCULATED)],0),2),"")</f>
        <v/>
      </c>
      <c r="J7" s="27" t="str">
        <f>_xlfn.IFERROR(INDEX(Input[],MATCH($H$7&amp;"|"&amp;ROW(A4),Input[UNIQUE VALUE (CALCULATED)],0),3),"")</f>
        <v/>
      </c>
      <c r="L7" s="32" t="s">
        <v>27</v>
      </c>
      <c r="M7" s="34" t="s">
        <v>20</v>
      </c>
    </row>
    <row r="8" spans="2:13" ht="15" customHeight="1">
      <c r="B8" s="44" t="str">
        <f>TEXT(DateVal,"dddd")</f>
        <v>Tuesday</v>
      </c>
      <c r="C8" s="44"/>
      <c r="E8" s="17">
        <f>'Time Intervals'!B7</f>
        <v>0.333333333333333</v>
      </c>
      <c r="F8" s="18" t="str">
        <f>_xlfn.IFERROR(INDEX(Input[],MATCH(DATEVALUE(DateVal)&amp;DailySchedule[[#This Row],[Time]],LookUpDateAndTime,0),3),"-")</f>
        <v>Start shift</v>
      </c>
      <c r="H8" s="3"/>
      <c r="I8" s="23" t="str">
        <f>_xlfn.IFERROR(INDEX(Input[],MATCH($H$7&amp;"|"&amp;ROW(A5),Input[UNIQUE VALUE (CALCULATED)],0),2),"")</f>
        <v/>
      </c>
      <c r="J8" s="27" t="str">
        <f>_xlfn.IFERROR(INDEX(Input[],MATCH($H$7&amp;"|"&amp;ROW(A5),Input[UNIQUE VALUE (CALCULATED)],0),3),"")</f>
        <v/>
      </c>
      <c r="L8" s="32"/>
      <c r="M8" s="34"/>
    </row>
    <row r="9" spans="2:13" ht="15" customHeight="1">
      <c r="B9" s="44"/>
      <c r="C9" s="44"/>
      <c r="E9" s="17">
        <f>'Time Intervals'!B8</f>
        <v>0.354166666666667</v>
      </c>
      <c r="F9" s="18" t="str">
        <f>_xlfn.IFERROR(INDEX(Input[],MATCH(DATEVALUE(DateVal)&amp;DailySchedule[[#This Row],[Time]],LookUpDateAndTime,0),3),"-")</f>
        <v>-</v>
      </c>
      <c r="H9" s="4"/>
      <c r="I9" s="25" t="str">
        <f>_xlfn.IFERROR(INDEX(Input[],MATCH($H$7&amp;"|"&amp;ROW(A6),Input[UNIQUE VALUE (CALCULATED)],0),2),"")</f>
        <v/>
      </c>
      <c r="J9" s="28" t="str">
        <f>_xlfn.IFERROR(INDEX(Input[],MATCH($H$7&amp;"|"&amp;ROW(A6),Input[UNIQUE VALUE (CALCULATED)],0),3),"")</f>
        <v/>
      </c>
      <c r="L9" s="32"/>
      <c r="M9" s="34"/>
    </row>
    <row r="10" spans="2:13" ht="15" customHeight="1">
      <c r="B10" s="44"/>
      <c r="C10" s="44"/>
      <c r="E10" s="17">
        <f>'Time Intervals'!B9</f>
        <v>0.375</v>
      </c>
      <c r="F10" s="18" t="str">
        <f>_xlfn.IFERROR(INDEX(Input[],MATCH(DATEVALUE(DateVal)&amp;DailySchedule[[#This Row],[Time]],LookUpDateAndTime,0),3),"-")</f>
        <v>-</v>
      </c>
      <c r="H10" s="2" t="str">
        <f>TEXT(DATEVALUE(DateVal)+2,"dddd")</f>
        <v>Thursday</v>
      </c>
      <c r="I10" s="24" t="str">
        <f>_xlfn.IFERROR(INDEX(Input[],MATCH($H$13&amp;"|"&amp;ROW(A1),Input[UNIQUE VALUE (CALCULATED)],0),2),"")</f>
        <v/>
      </c>
      <c r="J10" s="26" t="str">
        <f>_xlfn.IFERROR(INDEX(Input[],MATCH($H$13&amp;"|"&amp;ROW(A1),Input[UNIQUE VALUE (CALCULATED)],0),3),"")</f>
        <v/>
      </c>
      <c r="L10" s="32" t="s">
        <v>27</v>
      </c>
      <c r="M10" s="34"/>
    </row>
    <row r="11" spans="5:13" ht="15" customHeight="1">
      <c r="E11" s="17">
        <f>'Time Intervals'!B10</f>
        <v>0.395833333333333</v>
      </c>
      <c r="F11" s="18" t="str">
        <f>_xlfn.IFERROR(INDEX(Input[],MATCH(DATEVALUE(DateVal)&amp;DailySchedule[[#This Row],[Time]],LookUpDateAndTime,0),3),"-")</f>
        <v>-</v>
      </c>
      <c r="H11" s="29" t="str">
        <f>TEXT(DATEVALUE(DateVal)+2,"d")</f>
        <v>12</v>
      </c>
      <c r="I11" s="23" t="str">
        <f>_xlfn.IFERROR(INDEX(Input[],MATCH($H$13&amp;"|"&amp;ROW(A2),Input[UNIQUE VALUE (CALCULATED)],0),2),"")</f>
        <v/>
      </c>
      <c r="J11" s="27" t="str">
        <f>_xlfn.IFERROR(INDEX(Input[],MATCH($H$13&amp;"|"&amp;ROW(A2),Input[UNIQUE VALUE (CALCULATED)],0),3),"")</f>
        <v/>
      </c>
      <c r="L11" s="32"/>
      <c r="M11" s="34"/>
    </row>
    <row r="12" spans="5:13" ht="15" customHeight="1">
      <c r="E12" s="17">
        <f>'Time Intervals'!B11</f>
        <v>0.416666666666667</v>
      </c>
      <c r="F12" s="18" t="str">
        <f>_xlfn.IFERROR(INDEX(Input[],MATCH(DATEVALUE(DateVal)&amp;DailySchedule[[#This Row],[Time]],LookUpDateAndTime,0),3),"-")</f>
        <v>Break</v>
      </c>
      <c r="H12" s="29"/>
      <c r="I12" s="23" t="str">
        <f>_xlfn.IFERROR(INDEX(Input[],MATCH($H$13&amp;"|"&amp;ROW(A3),Input[UNIQUE VALUE (CALCULATED)],0),2),"")</f>
        <v/>
      </c>
      <c r="J12" s="27" t="str">
        <f>_xlfn.IFERROR(INDEX(Input[],MATCH($H$13&amp;"|"&amp;ROW(A3),Input[UNIQUE VALUE (CALCULATED)],0),3),"")</f>
        <v/>
      </c>
      <c r="L12" s="32"/>
      <c r="M12" s="34"/>
    </row>
    <row r="13" spans="2:13" ht="15" customHeight="1">
      <c r="B13" s="43" t="s">
        <v>11</v>
      </c>
      <c r="C13" s="43"/>
      <c r="E13" s="17">
        <f>'Time Intervals'!B12</f>
        <v>0.4375</v>
      </c>
      <c r="F13" s="18" t="str">
        <f>_xlfn.IFERROR(INDEX(Input[],MATCH(DATEVALUE(DateVal)&amp;DailySchedule[[#This Row],[Time]],LookUpDateAndTime,0),3),"-")</f>
        <v>-</v>
      </c>
      <c r="H13" s="5">
        <f>DateVal+2</f>
        <v>41011</v>
      </c>
      <c r="I13" s="23" t="str">
        <f>_xlfn.IFERROR(INDEX(Input[],MATCH($H$13&amp;"|"&amp;ROW(A4),Input[UNIQUE VALUE (CALCULATED)],0),2),"")</f>
        <v/>
      </c>
      <c r="J13" s="27" t="str">
        <f>_xlfn.IFERROR(INDEX(Input[],MATCH($H$13&amp;"|"&amp;ROW(A4),Input[UNIQUE VALUE (CALCULATED)],0),3),"")</f>
        <v/>
      </c>
      <c r="L13" s="32" t="s">
        <v>27</v>
      </c>
      <c r="M13" s="34"/>
    </row>
    <row r="14" spans="5:13" ht="15" customHeight="1">
      <c r="E14" s="17">
        <f>'Time Intervals'!B13</f>
        <v>0.458333333333333</v>
      </c>
      <c r="F14" s="18" t="str">
        <f>_xlfn.IFERROR(INDEX(Input[],MATCH(DATEVALUE(DateVal)&amp;DailySchedule[[#This Row],[Time]],LookUpDateAndTime,0),3),"-")</f>
        <v>-</v>
      </c>
      <c r="H14" s="3"/>
      <c r="I14" s="23" t="str">
        <f>_xlfn.IFERROR(INDEX(Input[],MATCH($H$13&amp;"|"&amp;ROW(A5),Input[UNIQUE VALUE (CALCULATED)],0),2),"")</f>
        <v/>
      </c>
      <c r="J14" s="27" t="str">
        <f>_xlfn.IFERROR(INDEX(Input[],MATCH($H$13&amp;"|"&amp;ROW(A5),Input[UNIQUE VALUE (CALCULATED)],0),3),"")</f>
        <v/>
      </c>
      <c r="L14" s="32"/>
      <c r="M14" s="34"/>
    </row>
    <row r="15" spans="2:13" ht="15" customHeight="1">
      <c r="B15" s="21">
        <v>2013</v>
      </c>
      <c r="C15" s="7" t="s">
        <v>8</v>
      </c>
      <c r="E15" s="17">
        <f>'Time Intervals'!B14</f>
        <v>0.479166666666666</v>
      </c>
      <c r="F15" s="18" t="str">
        <f>_xlfn.IFERROR(INDEX(Input[],MATCH(DATEVALUE(DateVal)&amp;DailySchedule[[#This Row],[Time]],LookUpDateAndTime,0),3),"-")</f>
        <v>-</v>
      </c>
      <c r="H15" s="4"/>
      <c r="I15" s="25" t="str">
        <f>_xlfn.IFERROR(INDEX(Input[],MATCH($H$13&amp;"|"&amp;ROW(A6),Input[UNIQUE VALUE (CALCULATED)],0),2),"")</f>
        <v/>
      </c>
      <c r="J15" s="28" t="str">
        <f>_xlfn.IFERROR(INDEX(Input[],MATCH($H$13&amp;"|"&amp;ROW(A6),Input[UNIQUE VALUE (CALCULATED)],0),3),"")</f>
        <v/>
      </c>
      <c r="L15" s="32"/>
      <c r="M15" s="34"/>
    </row>
    <row r="16" spans="3:13" ht="15" customHeight="1">
      <c r="C16" s="8"/>
      <c r="E16" s="17">
        <f>'Time Intervals'!B15</f>
        <v>0.5</v>
      </c>
      <c r="F16" s="18" t="str">
        <f>_xlfn.IFERROR(INDEX(Input[],MATCH(DATEVALUE(DateVal)&amp;DailySchedule[[#This Row],[Time]],LookUpDateAndTime,0),3),"-")</f>
        <v>Lunch</v>
      </c>
      <c r="H16" s="2" t="str">
        <f>TEXT(DATEVALUE(DateVal)+3,"dddd")</f>
        <v>Friday</v>
      </c>
      <c r="I16" s="24" t="str">
        <f>_xlfn.IFERROR(INDEX(Input[],MATCH($H$19&amp;"|"&amp;ROW(A1),Input[UNIQUE VALUE (CALCULATED)],0),2),"")</f>
        <v/>
      </c>
      <c r="J16" s="26" t="str">
        <f>_xlfn.IFERROR(INDEX(Input[],MATCH($H$19&amp;"|"&amp;ROW(A1),Input[UNIQUE VALUE (CALCULATED)],0),3),"")</f>
        <v/>
      </c>
      <c r="L16" s="32" t="s">
        <v>27</v>
      </c>
      <c r="M16" s="34"/>
    </row>
    <row r="17" spans="2:13" ht="15" customHeight="1">
      <c r="B17" s="21" t="str">
        <f>CHOOSE(MonthNumber,"January","February","March","April","May","June","July","August","September","October","November","December")</f>
        <v>April</v>
      </c>
      <c r="C17" s="7" t="s">
        <v>7</v>
      </c>
      <c r="E17" s="17">
        <f>'Time Intervals'!B16</f>
        <v>0.520833333333333</v>
      </c>
      <c r="F17" s="18" t="str">
        <f>_xlfn.IFERROR(INDEX(Input[],MATCH(DATEVALUE(DateVal)&amp;DailySchedule[[#This Row],[Time]],LookUpDateAndTime,0),3),"-")</f>
        <v>-</v>
      </c>
      <c r="H17" s="29" t="str">
        <f>TEXT(DATEVALUE(DateVal)+3,"d")</f>
        <v>13</v>
      </c>
      <c r="I17" s="23" t="str">
        <f>_xlfn.IFERROR(INDEX(Input[],MATCH($H$19&amp;"|"&amp;ROW(A2),Input[UNIQUE VALUE (CALCULATED)],0),2),"")</f>
        <v/>
      </c>
      <c r="J17" s="27" t="str">
        <f>_xlfn.IFERROR(INDEX(Input[],MATCH($H$19&amp;"|"&amp;ROW(A2),Input[UNIQUE VALUE (CALCULATED)],0),3),"")</f>
        <v/>
      </c>
      <c r="L17" s="32"/>
      <c r="M17" s="34"/>
    </row>
    <row r="18" spans="2:13" ht="15" customHeight="1">
      <c r="B18" s="6">
        <v>5</v>
      </c>
      <c r="C18" s="8"/>
      <c r="E18" s="17">
        <f>'Time Intervals'!B17</f>
        <v>0.541666666666666</v>
      </c>
      <c r="F18" s="18" t="str">
        <f>_xlfn.IFERROR(INDEX(Input[],MATCH(DATEVALUE(DateVal)&amp;DailySchedule[[#This Row],[Time]],LookUpDateAndTime,0),3),"-")</f>
        <v>Return to work</v>
      </c>
      <c r="H18" s="29"/>
      <c r="I18" s="23" t="str">
        <f>_xlfn.IFERROR(INDEX(Input[],MATCH($H$19&amp;"|"&amp;ROW(A3),Input[UNIQUE VALUE (CALCULATED)],0),2),"")</f>
        <v/>
      </c>
      <c r="J18" s="27" t="str">
        <f>_xlfn.IFERROR(INDEX(Input[],MATCH($H$19&amp;"|"&amp;ROW(A3),Input[UNIQUE VALUE (CALCULATED)],0),3),"")</f>
        <v/>
      </c>
      <c r="L18" s="32"/>
      <c r="M18" s="34"/>
    </row>
    <row r="19" spans="2:13" ht="15" customHeight="1">
      <c r="B19" s="21">
        <v>11</v>
      </c>
      <c r="C19" s="7" t="s">
        <v>9</v>
      </c>
      <c r="E19" s="17">
        <f>'Time Intervals'!B18</f>
        <v>0.5625</v>
      </c>
      <c r="F19" s="18" t="str">
        <f>_xlfn.IFERROR(INDEX(Input[],MATCH(DATEVALUE(DateVal)&amp;DailySchedule[[#This Row],[Time]],LookUpDateAndTime,0),3),"-")</f>
        <v>Call corporate</v>
      </c>
      <c r="H19" s="5">
        <f>DateVal+3</f>
        <v>41012</v>
      </c>
      <c r="I19" s="23" t="str">
        <f>_xlfn.IFERROR(INDEX(Input[],MATCH($H$19&amp;"|"&amp;ROW(A4),Input[UNIQUE VALUE (CALCULATED)],0),2),"")</f>
        <v/>
      </c>
      <c r="J19" s="27" t="str">
        <f>_xlfn.IFERROR(INDEX(Input[],MATCH($H$19&amp;"|"&amp;ROW(A4),Input[UNIQUE VALUE (CALCULATED)],0),3),"")</f>
        <v/>
      </c>
      <c r="L19" s="32" t="s">
        <v>27</v>
      </c>
      <c r="M19" s="34"/>
    </row>
    <row r="20" spans="5:13" ht="15" customHeight="1">
      <c r="E20" s="17">
        <f>'Time Intervals'!B19</f>
        <v>0.583333333333333</v>
      </c>
      <c r="F20" s="18" t="str">
        <f>_xlfn.IFERROR(INDEX(Input[],MATCH(DATEVALUE(DateVal)&amp;DailySchedule[[#This Row],[Time]],LookUpDateAndTime,0),3),"-")</f>
        <v>-</v>
      </c>
      <c r="H20" s="3"/>
      <c r="I20" s="23" t="str">
        <f>_xlfn.IFERROR(INDEX(Input[],MATCH($H$19&amp;"|"&amp;ROW(A5),Input[UNIQUE VALUE (CALCULATED)],0),2),"")</f>
        <v/>
      </c>
      <c r="J20" s="27" t="str">
        <f>_xlfn.IFERROR(INDEX(Input[],MATCH($H$19&amp;"|"&amp;ROW(A5),Input[UNIQUE VALUE (CALCULATED)],0),3),"")</f>
        <v/>
      </c>
      <c r="L20" s="32"/>
      <c r="M20" s="34"/>
    </row>
    <row r="21" spans="5:13" ht="15" customHeight="1">
      <c r="E21" s="17">
        <f>'Time Intervals'!B20</f>
        <v>0.604166666666666</v>
      </c>
      <c r="F21" s="18" t="str">
        <f>_xlfn.IFERROR(INDEX(Input[],MATCH(DATEVALUE(DateVal)&amp;DailySchedule[[#This Row],[Time]],LookUpDateAndTime,0),3),"-")</f>
        <v>-</v>
      </c>
      <c r="H21" s="4"/>
      <c r="I21" s="25" t="str">
        <f>_xlfn.IFERROR(INDEX(Input[],MATCH($H$19&amp;"|"&amp;ROW(A6),Input[UNIQUE VALUE (CALCULATED)],0),2),"")</f>
        <v/>
      </c>
      <c r="J21" s="28" t="str">
        <f>_xlfn.IFERROR(INDEX(Input[],MATCH($H$19&amp;"|"&amp;ROW(A6),Input[UNIQUE VALUE (CALCULATED)],0),3),"")</f>
        <v/>
      </c>
      <c r="L21" s="32"/>
      <c r="M21" s="34"/>
    </row>
    <row r="22" spans="2:13" ht="15" customHeight="1">
      <c r="B22" s="43" t="s">
        <v>12</v>
      </c>
      <c r="C22" s="43"/>
      <c r="E22" s="17">
        <f>'Time Intervals'!B21</f>
        <v>0.625</v>
      </c>
      <c r="F22" s="18" t="str">
        <f>_xlfn.IFERROR(INDEX(Input[],MATCH(DATEVALUE(DateVal)&amp;DailySchedule[[#This Row],[Time]],LookUpDateAndTime,0),3),"-")</f>
        <v>Break</v>
      </c>
      <c r="H22" s="2" t="str">
        <f>TEXT(DATEVALUE(DateVal)+4,"dddd")</f>
        <v>Saturday</v>
      </c>
      <c r="I22" s="24" t="str">
        <f>_xlfn.IFERROR(INDEX(Input[],MATCH($H$25&amp;"|"&amp;ROW(A1),Input[UNIQUE VALUE (CALCULATED)],0),2),"")</f>
        <v/>
      </c>
      <c r="J22" s="26" t="str">
        <f>_xlfn.IFERROR(INDEX(Input[],MATCH($H$25&amp;"|"&amp;ROW(A1),Input[UNIQUE VALUE (CALCULATED)],0),3),"")</f>
        <v/>
      </c>
      <c r="L22" s="32" t="s">
        <v>27</v>
      </c>
      <c r="M22" s="34"/>
    </row>
    <row r="23" spans="5:13" ht="15" customHeight="1">
      <c r="E23" s="17">
        <f>'Time Intervals'!B22</f>
        <v>0.645833333333333</v>
      </c>
      <c r="F23" s="18" t="str">
        <f>_xlfn.IFERROR(INDEX(Input[],MATCH(DATEVALUE(DateVal)&amp;DailySchedule[[#This Row],[Time]],LookUpDateAndTime,0),3),"-")</f>
        <v>-</v>
      </c>
      <c r="H23" s="29" t="str">
        <f>TEXT(DATEVALUE(DateVal)+4,"d")</f>
        <v>14</v>
      </c>
      <c r="I23" s="23" t="str">
        <f>_xlfn.IFERROR(INDEX(Input[],MATCH($H$25&amp;"|"&amp;ROW(A2),Input[UNIQUE VALUE (CALCULATED)],0),2),"")</f>
        <v/>
      </c>
      <c r="J23" s="27" t="str">
        <f>_xlfn.IFERROR(INDEX(Input[],MATCH($H$25&amp;"|"&amp;ROW(A2),Input[UNIQUE VALUE (CALCULATED)],0),3),"")</f>
        <v/>
      </c>
      <c r="L23" s="32"/>
      <c r="M23" s="34"/>
    </row>
    <row r="24" spans="5:13" ht="15" customHeight="1">
      <c r="E24" s="17">
        <f>'Time Intervals'!B23</f>
        <v>0.666666666666666</v>
      </c>
      <c r="F24" s="18" t="str">
        <f>_xlfn.IFERROR(INDEX(Input[],MATCH(DATEVALUE(DateVal)&amp;DailySchedule[[#This Row],[Time]],LookUpDateAndTime,0),3),"-")</f>
        <v>-</v>
      </c>
      <c r="H24" s="29"/>
      <c r="I24" s="23" t="str">
        <f>_xlfn.IFERROR(INDEX(Input[],MATCH($H$25&amp;"|"&amp;ROW(A3),Input[UNIQUE VALUE (CALCULATED)],0),2),"")</f>
        <v/>
      </c>
      <c r="J24" s="27" t="str">
        <f>_xlfn.IFERROR(INDEX(Input[],MATCH($H$25&amp;"|"&amp;ROW(A3),Input[UNIQUE VALUE (CALCULATED)],0),3),"")</f>
        <v/>
      </c>
      <c r="L24" s="32"/>
      <c r="M24" s="34"/>
    </row>
    <row r="25" spans="5:13" ht="15" customHeight="1">
      <c r="E25" s="17">
        <f>'Time Intervals'!B24</f>
        <v>0.6875</v>
      </c>
      <c r="F25" s="18" t="str">
        <f>_xlfn.IFERROR(INDEX(Input[],MATCH(DATEVALUE(DateVal)&amp;DailySchedule[[#This Row],[Time]],LookUpDateAndTime,0),3),"-")</f>
        <v>-</v>
      </c>
      <c r="H25" s="5">
        <f>DateVal+4</f>
        <v>41013</v>
      </c>
      <c r="I25" s="23" t="str">
        <f>_xlfn.IFERROR(INDEX(Input[],MATCH($H$25&amp;"|"&amp;ROW(A4),Input[UNIQUE VALUE (CALCULATED)],0),2),"")</f>
        <v/>
      </c>
      <c r="J25" s="27" t="str">
        <f>_xlfn.IFERROR(INDEX(Input[],MATCH($H$25&amp;"|"&amp;ROW(A4),Input[UNIQUE VALUE (CALCULATED)],0),3),"")</f>
        <v/>
      </c>
      <c r="L25" s="32" t="s">
        <v>27</v>
      </c>
      <c r="M25" s="34"/>
    </row>
    <row r="26" spans="5:13" ht="15" customHeight="1">
      <c r="E26" s="17">
        <f>'Time Intervals'!B25</f>
        <v>0.708333333333333</v>
      </c>
      <c r="F26" s="18" t="str">
        <f>_xlfn.IFERROR(INDEX(Input[],MATCH(DATEVALUE(DateVal)&amp;DailySchedule[[#This Row],[Time]],LookUpDateAndTime,0),3),"-")</f>
        <v>Home</v>
      </c>
      <c r="H26" s="4"/>
      <c r="I26" s="25" t="str">
        <f>_xlfn.IFERROR(INDEX(Input[],MATCH($H$25&amp;"|"&amp;ROW(A5),Input[UNIQUE VALUE (CALCULATED)],0),2),"")</f>
        <v/>
      </c>
      <c r="J26" s="28" t="str">
        <f>_xlfn.IFERROR(INDEX(Input[],MATCH($H$25&amp;"|"&amp;ROW(A5),Input[UNIQUE VALUE (CALCULATED)],0),3),"")</f>
        <v/>
      </c>
      <c r="L26" s="32"/>
      <c r="M26" s="34"/>
    </row>
    <row r="27" spans="5:13" ht="15" customHeight="1">
      <c r="E27" s="17">
        <f>'Time Intervals'!B26</f>
        <v>0.729166666666666</v>
      </c>
      <c r="F27" s="18" t="str">
        <f>_xlfn.IFERROR(INDEX(Input[],MATCH(DATEVALUE(DateVal)&amp;DailySchedule[[#This Row],[Time]],LookUpDateAndTime,0),3),"-")</f>
        <v>-</v>
      </c>
      <c r="H27" s="2" t="str">
        <f>TEXT(DATEVALUE(DateVal)+5,"dddd")</f>
        <v>Sunday</v>
      </c>
      <c r="I27" s="24" t="str">
        <f>_xlfn.IFERROR(INDEX(Input[],MATCH($H$30&amp;"|"&amp;ROW(A1),Input[UNIQUE VALUE (CALCULATED)],0),2),"")</f>
        <v/>
      </c>
      <c r="J27" s="26" t="str">
        <f>_xlfn.IFERROR(INDEX(Input[],MATCH($H$30&amp;"|"&amp;ROW(A1),Input[UNIQUE VALUE (CALCULATED)],0),3),"")</f>
        <v/>
      </c>
      <c r="L27" s="32"/>
      <c r="M27" s="34"/>
    </row>
    <row r="28" spans="5:13" ht="15" customHeight="1">
      <c r="E28" s="17">
        <f>'Time Intervals'!B27</f>
        <v>0.75</v>
      </c>
      <c r="F28" s="18" t="str">
        <f>_xlfn.IFERROR(INDEX(Input[],MATCH(DATEVALUE(DateVal)&amp;DailySchedule[[#This Row],[Time]],LookUpDateAndTime,0),3),"-")</f>
        <v>Soccer practice</v>
      </c>
      <c r="H28" s="29" t="str">
        <f>TEXT(DATEVALUE(DateVal)+5,"d")</f>
        <v>15</v>
      </c>
      <c r="I28" s="23" t="str">
        <f>_xlfn.IFERROR(INDEX(Input[],MATCH($H$30&amp;"|"&amp;ROW(A2),Input[UNIQUE VALUE (CALCULATED)],0),2),"")</f>
        <v/>
      </c>
      <c r="J28" s="27" t="str">
        <f>_xlfn.IFERROR(INDEX(Input[],MATCH($H$30&amp;"|"&amp;ROW(A2),Input[UNIQUE VALUE (CALCULATED)],0),3),"")</f>
        <v/>
      </c>
      <c r="L28" s="32" t="s">
        <v>27</v>
      </c>
      <c r="M28" s="34"/>
    </row>
    <row r="29" spans="2:13" ht="15" customHeight="1">
      <c r="B29" s="45" t="s">
        <v>26</v>
      </c>
      <c r="C29" s="46"/>
      <c r="E29" s="17">
        <f>'Time Intervals'!B28</f>
        <v>0.770833333333333</v>
      </c>
      <c r="F29" s="18" t="str">
        <f>_xlfn.IFERROR(INDEX(Input[],MATCH(DATEVALUE(DateVal)&amp;DailySchedule[[#This Row],[Time]],LookUpDateAndTime,0),3),"-")</f>
        <v>-</v>
      </c>
      <c r="H29" s="29"/>
      <c r="I29" s="23" t="str">
        <f>_xlfn.IFERROR(INDEX(Input[],MATCH($H$30&amp;"|"&amp;ROW(A3),Input[UNIQUE VALUE (CALCULATED)],0),2),"")</f>
        <v/>
      </c>
      <c r="J29" s="27" t="str">
        <f>_xlfn.IFERROR(INDEX(Input[],MATCH($H$30&amp;"|"&amp;ROW(A3),Input[UNIQUE VALUE (CALCULATED)],0),3),"")</f>
        <v/>
      </c>
      <c r="L29" s="32"/>
      <c r="M29" s="34"/>
    </row>
    <row r="30" spans="2:13" ht="15" customHeight="1">
      <c r="B30" s="40" t="s">
        <v>3</v>
      </c>
      <c r="C30" s="41"/>
      <c r="E30" s="17">
        <f>'Time Intervals'!B29</f>
        <v>0.791666666666666</v>
      </c>
      <c r="F30" s="18" t="str">
        <f>_xlfn.IFERROR(INDEX(Input[],MATCH(DATEVALUE(DateVal)&amp;DailySchedule[[#This Row],[Time]],LookUpDateAndTime,0),3),"-")</f>
        <v>-</v>
      </c>
      <c r="H30" s="5">
        <f>DateVal+5</f>
        <v>41014</v>
      </c>
      <c r="I30" s="23" t="str">
        <f>_xlfn.IFERROR(INDEX(Input[],MATCH($H$30&amp;"|"&amp;ROW(A4),Input[UNIQUE VALUE (CALCULATED)],0),2),"")</f>
        <v/>
      </c>
      <c r="J30" s="27" t="str">
        <f>_xlfn.IFERROR(INDEX(Input[],MATCH($H$30&amp;"|"&amp;ROW(A4),Input[UNIQUE VALUE (CALCULATED)],0),3),"")</f>
        <v/>
      </c>
      <c r="L30" s="32"/>
      <c r="M30" s="34"/>
    </row>
    <row r="31" spans="5:13" ht="15" customHeight="1">
      <c r="E31" s="17">
        <f>'Time Intervals'!B30</f>
        <v>0.8125</v>
      </c>
      <c r="F31" s="18" t="str">
        <f>_xlfn.IFERROR(INDEX(Input[],MATCH(DATEVALUE(DateVal)&amp;DailySchedule[[#This Row],[Time]],LookUpDateAndTime,0),3),"-")</f>
        <v>-</v>
      </c>
      <c r="H31" s="4"/>
      <c r="I31" s="25" t="str">
        <f>_xlfn.IFERROR(INDEX(Input[],MATCH($H$30&amp;"|"&amp;ROW(A5),Input[UNIQUE VALUE (CALCULATED)],0),2),"")</f>
        <v/>
      </c>
      <c r="J31" s="28" t="str">
        <f>_xlfn.IFERROR(INDEX(Input[],MATCH($H$30&amp;"|"&amp;ROW(A5),Input[UNIQUE VALUE (CALCULATED)],0),3),"")</f>
        <v/>
      </c>
      <c r="L31" s="32" t="s">
        <v>27</v>
      </c>
      <c r="M31" s="34"/>
    </row>
    <row r="32" spans="5:13" ht="15" customHeight="1">
      <c r="E32" s="17">
        <f>'Time Intervals'!B31</f>
        <v>0.833333333333333</v>
      </c>
      <c r="F32" s="18" t="str">
        <f>_xlfn.IFERROR(INDEX(Input[],MATCH(DATEVALUE(DateVal)&amp;DailySchedule[[#This Row],[Time]],LookUpDateAndTime,0),3),"-")</f>
        <v>-</v>
      </c>
      <c r="H32" s="2" t="str">
        <f>TEXT(DATEVALUE(DateVal)+6,"dddd")</f>
        <v>Monday</v>
      </c>
      <c r="I32" s="24" t="str">
        <f>_xlfn.IFERROR(INDEX(Input[],MATCH($H$35&amp;"|"&amp;ROW(A1),Input[UNIQUE VALUE (CALCULATED)],0),2),"")</f>
        <v/>
      </c>
      <c r="J32" s="26" t="str">
        <f>_xlfn.IFERROR(INDEX(Input[],MATCH($H$35&amp;"|"&amp;ROW(A1),Input[UNIQUE VALUE (CALCULATED)],0),3),"")</f>
        <v/>
      </c>
      <c r="L32" s="32"/>
      <c r="M32" s="34"/>
    </row>
    <row r="33" spans="5:13" ht="15" customHeight="1">
      <c r="E33" s="17">
        <f>'Time Intervals'!B32</f>
        <v>0.854166666666666</v>
      </c>
      <c r="F33" s="18" t="str">
        <f>_xlfn.IFERROR(INDEX(Input[],MATCH(DATEVALUE(DateVal)&amp;DailySchedule[[#This Row],[Time]],LookUpDateAndTime,0),3),"-")</f>
        <v>-</v>
      </c>
      <c r="H33" s="29" t="str">
        <f>TEXT(DATEVALUE(DateVal)+6,"d")</f>
        <v>16</v>
      </c>
      <c r="I33" s="23" t="str">
        <f>_xlfn.IFERROR(INDEX(Input[],MATCH($H$35&amp;"|"&amp;ROW(A2),Input[UNIQUE VALUE (CALCULATED)],0),2),"")</f>
        <v/>
      </c>
      <c r="J33" s="27" t="str">
        <f>_xlfn.IFERROR(INDEX(Input[],MATCH($H$35&amp;"|"&amp;ROW(A2),Input[UNIQUE VALUE (CALCULATED)],0),3),"")</f>
        <v/>
      </c>
      <c r="L33" s="32"/>
      <c r="M33" s="34"/>
    </row>
    <row r="34" spans="5:13" ht="15" customHeight="1">
      <c r="E34" s="17">
        <f>'Time Intervals'!B33</f>
        <v>0.874999999999999</v>
      </c>
      <c r="F34" s="18" t="str">
        <f>_xlfn.IFERROR(INDEX(Input[],MATCH(DATEVALUE(DateVal)&amp;DailySchedule[[#This Row],[Time]],LookUpDateAndTime,0),3),"-")</f>
        <v>-</v>
      </c>
      <c r="H34" s="29"/>
      <c r="I34" s="23" t="str">
        <f>_xlfn.IFERROR(INDEX(Input[],MATCH($H$35&amp;"|"&amp;ROW(A3),Input[UNIQUE VALUE (CALCULATED)],0),2),"")</f>
        <v/>
      </c>
      <c r="J34" s="27" t="str">
        <f>_xlfn.IFERROR(INDEX(Input[],MATCH($H$35&amp;"|"&amp;ROW(A3),Input[UNIQUE VALUE (CALCULATED)],0),3),"")</f>
        <v/>
      </c>
      <c r="L34" s="37" t="s">
        <v>27</v>
      </c>
      <c r="M34" s="34"/>
    </row>
    <row r="35" spans="5:13" ht="15" customHeight="1">
      <c r="E35" s="17">
        <f>'Time Intervals'!B34</f>
        <v>0.895833333333333</v>
      </c>
      <c r="F35" s="18" t="str">
        <f>_xlfn.IFERROR(INDEX(Input[],MATCH(DATEVALUE(DateVal)&amp;DailySchedule[[#This Row],[Time]],LookUpDateAndTime,0),3),"-")</f>
        <v>-</v>
      </c>
      <c r="H35" s="5">
        <f>DateVal+6</f>
        <v>41015</v>
      </c>
      <c r="I35" s="23" t="str">
        <f>_xlfn.IFERROR(INDEX(Input[],MATCH($H$35&amp;"|"&amp;ROW(A4),Input[UNIQUE VALUE (CALCULATED)],0),2),"")</f>
        <v/>
      </c>
      <c r="J35" s="27" t="str">
        <f>_xlfn.IFERROR(INDEX(Input[],MATCH($H$35&amp;"|"&amp;ROW(A4),Input[UNIQUE VALUE (CALCULATED)],0),3),"")</f>
        <v/>
      </c>
      <c r="L35" s="38"/>
      <c r="M35" s="34"/>
    </row>
    <row r="36" spans="5:13" ht="15" customHeight="1">
      <c r="E36" s="17">
        <f>'Time Intervals'!B35</f>
        <v>0.916666666666666</v>
      </c>
      <c r="F36" s="18" t="str">
        <f>_xlfn.IFERROR(INDEX(Input[],MATCH(DATEVALUE(DateVal)&amp;DailySchedule[[#This Row],[Time]],LookUpDateAndTime,0),3),"-")</f>
        <v>-</v>
      </c>
      <c r="H36" s="4"/>
      <c r="I36" s="25" t="str">
        <f>_xlfn.IFERROR(INDEX(Input[],MATCH($H$35&amp;"|"&amp;ROW(A5),Input[UNIQUE VALUE (CALCULATED)],0),2),"")</f>
        <v/>
      </c>
      <c r="J36" s="28" t="str">
        <f>_xlfn.IFERROR(INDEX(Input[],MATCH($H$35&amp;"|"&amp;ROW(A5),Input[UNIQUE VALUE (CALCULATED)],0),3),"")</f>
        <v/>
      </c>
      <c r="L36" s="39"/>
      <c r="M36" s="35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priority="1" dxfId="8">
      <formula>LOWER(TRIM($F4))=ScheduleHighlight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85" r:id="rId9"/>
  <ignoredErrors>
    <ignoredError sqref="F3" unlockedFormula="1"/>
  </ignoredErrors>
  <drawing r:id="rId3"/>
  <legacyDrawing r:id="rId1"/>
  <picture r:id="rId8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499899864196777"/>
    <pageSetUpPr fitToPage="1"/>
  </sheetPr>
  <dimension ref="B1:I18"/>
  <sheetViews>
    <sheetView showGridLines="0" workbookViewId="0" topLeftCell="A1"/>
  </sheetViews>
  <sheetFormatPr defaultColWidth="9.33203125" defaultRowHeight="12"/>
  <cols>
    <col min="1" max="1" width="4.16015625" style="14" customWidth="1"/>
    <col min="2" max="3" width="15.66015625" style="14" customWidth="1"/>
    <col min="4" max="4" width="6.5" style="14" customWidth="1"/>
    <col min="5" max="5" width="23.66015625" style="15" customWidth="1"/>
    <col min="6" max="6" width="20.16015625" style="15" customWidth="1"/>
    <col min="7" max="7" width="50.16015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 customWidth="1"/>
  </cols>
  <sheetData>
    <row r="1" spans="2:6" ht="12">
      <c r="B1" s="48">
        <f>DAY(DateVal)</f>
        <v>10</v>
      </c>
      <c r="C1" s="48"/>
      <c r="E1" s="47" t="s">
        <v>25</v>
      </c>
      <c r="F1" s="47"/>
    </row>
    <row r="2" spans="2:9" ht="15" customHeight="1">
      <c r="B2" s="48"/>
      <c r="C2" s="48"/>
      <c r="E2" s="47"/>
      <c r="F2" s="47"/>
      <c r="I2"/>
    </row>
    <row r="3" spans="2:9" ht="15" customHeight="1">
      <c r="B3" s="48"/>
      <c r="C3" s="48"/>
      <c r="E3" s="47"/>
      <c r="F3" s="47"/>
      <c r="I3" s="14" t="s">
        <v>24</v>
      </c>
    </row>
    <row r="4" spans="2:9" ht="27.75" customHeight="1">
      <c r="B4" s="48"/>
      <c r="C4" s="48"/>
      <c r="E4" s="22" t="s">
        <v>15</v>
      </c>
      <c r="F4" s="22" t="s">
        <v>16</v>
      </c>
      <c r="G4" s="22" t="s">
        <v>17</v>
      </c>
      <c r="H4" s="9" t="s">
        <v>18</v>
      </c>
      <c r="I4" s="14" t="s">
        <v>24</v>
      </c>
    </row>
    <row r="5" spans="2:8" ht="15" customHeight="1">
      <c r="B5" s="48"/>
      <c r="C5" s="48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8" ht="15" customHeight="1">
      <c r="B6" s="48"/>
      <c r="C6" s="48"/>
      <c r="E6" s="10">
        <v>41009</v>
      </c>
      <c r="F6" s="11">
        <v>0.2708333333333333</v>
      </c>
      <c r="G6" s="12" t="s">
        <v>1</v>
      </c>
      <c r="H6" s="13" t="str">
        <f>Input[[#This Row],[DATE]]&amp;"|"&amp;COUNTIF($E$5:E6,E6)</f>
        <v>41009|2</v>
      </c>
    </row>
    <row r="7" spans="2:8" ht="15" customHeight="1">
      <c r="B7" s="49" t="str">
        <f>TEXT(DateVal,"dddd")</f>
        <v>Tuesday</v>
      </c>
      <c r="C7" s="49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8" ht="15" customHeight="1">
      <c r="B8" s="49"/>
      <c r="C8" s="49"/>
      <c r="E8" s="10">
        <v>41009</v>
      </c>
      <c r="F8" s="11">
        <v>0.333333333333333</v>
      </c>
      <c r="G8" s="12" t="s">
        <v>2</v>
      </c>
      <c r="H8" s="13" t="str">
        <f>Input[[#This Row],[DATE]]&amp;"|"&amp;COUNTIF($E$5:E8,E8)</f>
        <v>41009|4</v>
      </c>
    </row>
    <row r="9" spans="2:8" ht="15" customHeight="1">
      <c r="B9" s="50" t="str">
        <f>DateVal</f>
        <v>APRIL 10, 2012</v>
      </c>
      <c r="C9" s="50"/>
      <c r="E9" s="10">
        <v>41009</v>
      </c>
      <c r="F9" s="11">
        <v>0.416666666666667</v>
      </c>
      <c r="G9" s="12" t="s">
        <v>3</v>
      </c>
      <c r="H9" s="13" t="str">
        <f>Input[[#This Row],[DATE]]&amp;"|"&amp;COUNTIF($E$5:E9,E9)</f>
        <v>41009|5</v>
      </c>
    </row>
    <row r="10" spans="2:8" ht="12.75" thickBot="1">
      <c r="B10" s="51"/>
      <c r="C10" s="51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8" ht="15" customHeight="1" thickTop="1">
      <c r="B11" s="16"/>
      <c r="C11" s="16"/>
      <c r="E11" s="10">
        <v>41009</v>
      </c>
      <c r="F11" s="11">
        <v>0.541666666666666</v>
      </c>
      <c r="G11" s="12" t="s">
        <v>23</v>
      </c>
      <c r="H11" s="13" t="str">
        <f>Input[[#This Row],[DATE]]&amp;"|"&amp;COUNTIF($E$5:E11,E11)</f>
        <v>41009|7</v>
      </c>
    </row>
    <row r="12" spans="2:8" ht="15" customHeight="1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8" ht="15" customHeight="1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8" ht="15" customHeight="1">
      <c r="B14" s="16"/>
      <c r="C14" s="16"/>
      <c r="E14" s="10">
        <v>41009</v>
      </c>
      <c r="F14" s="11">
        <v>0.708333333333333</v>
      </c>
      <c r="G14" s="12" t="s">
        <v>6</v>
      </c>
      <c r="H14" s="13" t="str">
        <f>Input[[#This Row],[DATE]]&amp;"|"&amp;COUNTIF($E$5:E14,E14)</f>
        <v>41009|10</v>
      </c>
    </row>
    <row r="15" spans="2:8" ht="12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8" ht="12">
      <c r="B16"/>
      <c r="C16"/>
      <c r="E16" s="10">
        <v>41010</v>
      </c>
      <c r="F16" s="11">
        <v>0.2708333333333333</v>
      </c>
      <c r="G16" s="12" t="s">
        <v>10</v>
      </c>
      <c r="H16" s="13" t="str">
        <f>Input[[#This Row],[DATE]]&amp;"|"&amp;COUNTIF($E$5:E17,E16)</f>
        <v>41010|2</v>
      </c>
    </row>
    <row r="17" spans="2:9" ht="12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5:6" ht="12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scale="92" r:id="rId5"/>
  <drawing r:id="rId2"/>
  <picture r:id="rId4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B35"/>
  <sheetViews>
    <sheetView showGridLines="0" workbookViewId="0" topLeftCell="A1"/>
  </sheetViews>
  <sheetFormatPr defaultColWidth="9.33203125" defaultRowHeight="18.75" customHeight="1"/>
  <cols>
    <col min="1" max="1" width="3.33203125" style="0" customWidth="1"/>
    <col min="2" max="2" width="16.5" style="0" customWidth="1"/>
  </cols>
  <sheetData>
    <row r="1" ht="13.5" customHeight="1"/>
    <row r="2" ht="27" customHeight="1">
      <c r="B2" s="19" t="s">
        <v>16</v>
      </c>
    </row>
    <row r="3" ht="18.75" customHeight="1">
      <c r="B3" s="11">
        <v>0.25</v>
      </c>
    </row>
    <row r="4" ht="18.75" customHeight="1">
      <c r="B4" s="11">
        <v>0.2708333333333333</v>
      </c>
    </row>
    <row r="5" ht="18.75" customHeight="1">
      <c r="B5" s="11">
        <v>0.291666666666667</v>
      </c>
    </row>
    <row r="6" ht="18.75" customHeight="1">
      <c r="B6" s="11">
        <v>0.3125</v>
      </c>
    </row>
    <row r="7" ht="18.75" customHeight="1">
      <c r="B7" s="11">
        <v>0.333333333333333</v>
      </c>
    </row>
    <row r="8" ht="18.75" customHeight="1">
      <c r="B8" s="11">
        <v>0.354166666666667</v>
      </c>
    </row>
    <row r="9" ht="18.75" customHeight="1">
      <c r="B9" s="11">
        <v>0.375</v>
      </c>
    </row>
    <row r="10" ht="18.75" customHeight="1">
      <c r="B10" s="11">
        <v>0.395833333333333</v>
      </c>
    </row>
    <row r="11" ht="18.75" customHeight="1">
      <c r="B11" s="11">
        <v>0.416666666666667</v>
      </c>
    </row>
    <row r="12" ht="18.75" customHeight="1">
      <c r="B12" s="11">
        <v>0.4375</v>
      </c>
    </row>
    <row r="13" ht="18.75" customHeight="1">
      <c r="B13" s="11">
        <v>0.458333333333333</v>
      </c>
    </row>
    <row r="14" ht="18.75" customHeight="1">
      <c r="B14" s="11">
        <v>0.479166666666666</v>
      </c>
    </row>
    <row r="15" ht="18.75" customHeight="1">
      <c r="B15" s="11">
        <v>0.5</v>
      </c>
    </row>
    <row r="16" ht="18.75" customHeight="1">
      <c r="B16" s="11">
        <v>0.520833333333333</v>
      </c>
    </row>
    <row r="17" ht="18.75" customHeight="1">
      <c r="B17" s="11">
        <v>0.541666666666666</v>
      </c>
    </row>
    <row r="18" ht="18.75" customHeight="1">
      <c r="B18" s="11">
        <v>0.5625</v>
      </c>
    </row>
    <row r="19" ht="18.75" customHeight="1">
      <c r="B19" s="11">
        <v>0.583333333333333</v>
      </c>
    </row>
    <row r="20" ht="18.75" customHeight="1">
      <c r="B20" s="11">
        <v>0.604166666666666</v>
      </c>
    </row>
    <row r="21" ht="18.75" customHeight="1">
      <c r="B21" s="11">
        <v>0.625</v>
      </c>
    </row>
    <row r="22" ht="18.75" customHeight="1">
      <c r="B22" s="11">
        <v>0.645833333333333</v>
      </c>
    </row>
    <row r="23" ht="18.75" customHeight="1">
      <c r="B23" s="11">
        <v>0.666666666666666</v>
      </c>
    </row>
    <row r="24" ht="18.75" customHeight="1">
      <c r="B24" s="11">
        <v>0.6875</v>
      </c>
    </row>
    <row r="25" ht="18.75" customHeight="1">
      <c r="B25" s="11">
        <v>0.708333333333333</v>
      </c>
    </row>
    <row r="26" ht="18.75" customHeight="1">
      <c r="B26" s="11">
        <v>0.729166666666666</v>
      </c>
    </row>
    <row r="27" ht="18.75" customHeight="1">
      <c r="B27" s="11">
        <v>0.75</v>
      </c>
    </row>
    <row r="28" ht="18.75" customHeight="1">
      <c r="B28" s="11">
        <v>0.770833333333333</v>
      </c>
    </row>
    <row r="29" ht="18.75" customHeight="1">
      <c r="B29" s="11">
        <v>0.791666666666666</v>
      </c>
    </row>
    <row r="30" ht="18.75" customHeight="1">
      <c r="B30" s="11">
        <v>0.8125</v>
      </c>
    </row>
    <row r="31" ht="18.75" customHeight="1">
      <c r="B31" s="11">
        <v>0.833333333333333</v>
      </c>
    </row>
    <row r="32" ht="18.75" customHeight="1">
      <c r="B32" s="11">
        <v>0.854166666666666</v>
      </c>
    </row>
    <row r="33" ht="18.75" customHeight="1">
      <c r="B33" s="11">
        <v>0.874999999999999</v>
      </c>
    </row>
    <row r="34" ht="18.75" customHeight="1">
      <c r="B34" s="11">
        <v>0.895833333333333</v>
      </c>
    </row>
    <row r="35" ht="18.75" customHeight="1">
      <c r="B35" s="11">
        <v>0.916666666666666</v>
      </c>
    </row>
  </sheetData>
  <printOptions/>
  <pageMargins left="0.7" right="0.7" top="0.75" bottom="0.75" header="0.3" footer="0.3"/>
  <pageSetup horizontalDpi="600" verticalDpi="600" orientation="portrait" r:id="rId5"/>
  <drawing r:id="rId2"/>
  <picture r:id="rId4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2015-09-15T21:42:15Z</dcterms:created>
  <dcterms:modified xsi:type="dcterms:W3CDTF">2015-09-15T21:42:15Z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