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7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0" yWindow="0" windowWidth="21810" windowHeight="9840" activeTab="0"/>
  </bookViews>
  <sheets>
    <sheet name="Wedding Budget" sheetId="1" r:id="rId1"/>
    <sheet name="Apparel-Reception-Music-Pics" sheetId="2" r:id="rId2"/>
    <sheet name="Decoration-Flowers-Gifts-Travel" sheetId="3" r:id="rId3"/>
  </sheets>
  <definedNames>
    <definedName name="Apparel_Total_act">tblApparel[[#Totals],[ACTUAL]]</definedName>
    <definedName name="Apparel_Total_est">tblApparel[[#Totals],[ESTIMATED]]</definedName>
    <definedName name="Decorations_Total_act">tblDecorations[[#Totals],[ACTUAL]]</definedName>
    <definedName name="Decorations_Total_est">tblDecorations[[#Totals],[ESTIMATED]]</definedName>
    <definedName name="Flowers_Total_act">tblFlowers[[#Totals],[ACTUAL]]</definedName>
    <definedName name="Flowers_Total_est">tblFlowers[[#Totals],[ESTIMATED]]</definedName>
    <definedName name="Gifts_Total_act">tblGifts[[#Totals],[ACTUAL]]</definedName>
    <definedName name="Gifts_Total_est">tblGifts[[#Totals],[ESTIMATED]]</definedName>
    <definedName name="Music_Entertainment_Total_act">tblMusic[[#Totals],[ACTUAL]]</definedName>
    <definedName name="Music_Entertainment_Total_est">tblMusic[[#Totals],[ESTIMATED]]</definedName>
    <definedName name="Other_Expenses_Total_act">tblOtherExp[[#Totals],[ACTUAL]]</definedName>
    <definedName name="Other_Expenses_Total_est">tblOtherExp[[#Totals],[ESTIMATED]]</definedName>
    <definedName name="Photography_Total_act">tblPhotography[[#Totals],[ACTUAL]]</definedName>
    <definedName name="Photography_Total_est">tblPhotography[[#Totals],[ESTIMATED]]</definedName>
    <definedName name="Printing__Stationery_Total_act">tblPrinting[[#Totals],[ACTUAL]]</definedName>
    <definedName name="Printing__Stationery_Total_est">tblPrinting[[#Totals],[ESTIMATED]]</definedName>
    <definedName name="Reception_Total_act">tblReception[[#Totals],[ACTUAL]]</definedName>
    <definedName name="Reception_Total_est">tblReception[[#Totals],[ESTIMATED]]</definedName>
    <definedName name="Travel_Transportation_Total_act">tblTravel[[#Totals],[ACTUAL]]</definedName>
    <definedName name="Travel_Transportation_Total_est">tblTravel[[#Totals],[ESTIMATED]]</definedName>
    <definedName name="_xlnm.Print_Titles" localSheetId="1">'Apparel-Reception-Music-Pics'!$2:$2</definedName>
    <definedName name="_xlnm.Print_Titles" localSheetId="2">'Decoration-Flowers-Gifts-Travel'!$2:$2</definedName>
  </definedNames>
  <calcPr calcId="145621"/>
</workbook>
</file>

<file path=xl/sharedStrings.xml><?xml version="1.0" encoding="utf-8"?>
<sst xmlns="http://schemas.openxmlformats.org/spreadsheetml/2006/main" count="153" uniqueCount="100">
  <si>
    <t>Food</t>
  </si>
  <si>
    <t>Drinks</t>
  </si>
  <si>
    <t>Linens</t>
  </si>
  <si>
    <t>Decorations</t>
  </si>
  <si>
    <t>Flowers</t>
  </si>
  <si>
    <t>Candles</t>
  </si>
  <si>
    <t>Lighting</t>
  </si>
  <si>
    <t>Balloons</t>
  </si>
  <si>
    <t>Gifts</t>
  </si>
  <si>
    <t>Total Expenses</t>
  </si>
  <si>
    <t>Reception</t>
  </si>
  <si>
    <t>Parking</t>
  </si>
  <si>
    <t>Taxis</t>
  </si>
  <si>
    <t>Cake</t>
  </si>
  <si>
    <t>Bouquets</t>
  </si>
  <si>
    <t>Ceremony</t>
  </si>
  <si>
    <t>Invitations</t>
  </si>
  <si>
    <t>Announcements</t>
  </si>
  <si>
    <t>Programs</t>
  </si>
  <si>
    <t>Calligraphy</t>
  </si>
  <si>
    <t>Photography</t>
  </si>
  <si>
    <t>Formals</t>
  </si>
  <si>
    <t>Videography</t>
  </si>
  <si>
    <t>Officiant</t>
  </si>
  <si>
    <t>Apparel</t>
  </si>
  <si>
    <t>Favors</t>
  </si>
  <si>
    <t>Attendants</t>
  </si>
  <si>
    <t>Parents</t>
  </si>
  <si>
    <t>Showers</t>
  </si>
  <si>
    <t>Brunch</t>
  </si>
  <si>
    <t>Other Expenses</t>
  </si>
  <si>
    <t>Matchbooks</t>
  </si>
  <si>
    <t>Boutonnières</t>
  </si>
  <si>
    <t>Corsages</t>
  </si>
  <si>
    <t>Readers/other participants</t>
  </si>
  <si>
    <t>Musicians for ceremony</t>
  </si>
  <si>
    <t>Band/DJ for reception</t>
  </si>
  <si>
    <t>Extra prints</t>
  </si>
  <si>
    <t>Photo albums</t>
  </si>
  <si>
    <t>Tables and chairs</t>
  </si>
  <si>
    <t>Staff and gratuities</t>
  </si>
  <si>
    <t>Thank-You cards</t>
  </si>
  <si>
    <t>Personal stationery</t>
  </si>
  <si>
    <t>Guest book</t>
  </si>
  <si>
    <t>Reception napkins</t>
  </si>
  <si>
    <t>Wedding coordinator</t>
  </si>
  <si>
    <t>Rehearsal dinner</t>
  </si>
  <si>
    <t>Engagement party</t>
  </si>
  <si>
    <t>Salon appointments</t>
  </si>
  <si>
    <t>Bachelor/ette parties</t>
  </si>
  <si>
    <t>Hotel rooms</t>
  </si>
  <si>
    <t>Room/hall fees</t>
  </si>
  <si>
    <t>Limousines/trolleys</t>
  </si>
  <si>
    <t>Church/ceremony site fee</t>
  </si>
  <si>
    <t>Apparel Total</t>
  </si>
  <si>
    <t>Wedding Date:</t>
  </si>
  <si>
    <t>Days Remaining:</t>
  </si>
  <si>
    <t>Printing</t>
  </si>
  <si>
    <t>Other</t>
  </si>
  <si>
    <t>Printing/Stationery</t>
  </si>
  <si>
    <t>Bows for seating</t>
  </si>
  <si>
    <t>Photography Total</t>
  </si>
  <si>
    <t>Reception Total</t>
  </si>
  <si>
    <t>Other Expenses Total</t>
  </si>
  <si>
    <t>Flowers Total</t>
  </si>
  <si>
    <t>Gifts Total</t>
  </si>
  <si>
    <t>Decorations Total</t>
  </si>
  <si>
    <t>Centerpieces</t>
  </si>
  <si>
    <t>Reception*</t>
  </si>
  <si>
    <t>* Excludes entertainment and decorations</t>
  </si>
  <si>
    <t>Decorations*</t>
  </si>
  <si>
    <t>*Excludes flowers</t>
  </si>
  <si>
    <t>Wedding Budget Summary</t>
  </si>
  <si>
    <t>Printing /Stationery Total</t>
  </si>
  <si>
    <t>Music/Entertainment</t>
  </si>
  <si>
    <t>Music/Entertainment Total</t>
  </si>
  <si>
    <t>Travel/Transportation</t>
  </si>
  <si>
    <t>Travel/Transportation Total</t>
  </si>
  <si>
    <t>Music</t>
  </si>
  <si>
    <t>Travel</t>
  </si>
  <si>
    <t>CATEGORY</t>
  </si>
  <si>
    <t>ESTIMATED</t>
  </si>
  <si>
    <t>ACTUAL</t>
  </si>
  <si>
    <t>OVER/UNDER</t>
  </si>
  <si>
    <t xml:space="preserve"> </t>
  </si>
  <si>
    <t>Engagement ring(s)</t>
  </si>
  <si>
    <t>Spouse-to-be 1 ring</t>
  </si>
  <si>
    <t>Spouse-to-be 2 ring</t>
  </si>
  <si>
    <t>Spouse-to-be 1 gown/tuxedo</t>
  </si>
  <si>
    <t>Spouse-to-be 1 veil/headpiece</t>
  </si>
  <si>
    <t>Spouse-to-be 1 shoes</t>
  </si>
  <si>
    <t>Spouse-to-be 1 jewelry</t>
  </si>
  <si>
    <t>Spouse-to-be 1 hosiery</t>
  </si>
  <si>
    <t>Spouse-to-be 2 gown/tuxedo</t>
  </si>
  <si>
    <t>Spouse-to-be 2 veil/headpiece</t>
  </si>
  <si>
    <t>Spouse-to-be 2 shoes</t>
  </si>
  <si>
    <t>Spouse-to-be 2 hosiery</t>
  </si>
  <si>
    <t>Spouse-to-be 1</t>
  </si>
  <si>
    <t>Spouse-to-be 2</t>
  </si>
  <si>
    <t>Spouse-to-be 2 jewelry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</si>
</sst>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77" formatCode="#,##0.00_);\(#,##0.00\)"/>
    <numFmt numFmtId="178" formatCode="General"/>
  </numFmts>
  <fonts count="20">
    <font>
      <sz val="10"/>
      <name val="Cambria"/>
      <family val="2"/>
      <scheme val="minor"/>
    </font>
    <font>
      <sz val="10"/>
      <name val="Arial"/>
      <family val="2"/>
    </font>
    <font>
      <sz val="11"/>
      <color theme="1"/>
      <name val="Cambria"/>
      <family val="2"/>
      <scheme val="minor"/>
    </font>
    <font>
      <sz val="8"/>
      <name val="Arial"/>
      <family val="2"/>
    </font>
    <font>
      <b/>
      <sz val="11.5"/>
      <color theme="7"/>
      <name val="Cambria"/>
      <family val="2"/>
      <scheme val="minor"/>
    </font>
    <font>
      <sz val="12"/>
      <color theme="3"/>
      <name val="Cambria"/>
      <family val="1"/>
      <scheme val="major"/>
    </font>
    <font>
      <b/>
      <sz val="12"/>
      <color theme="3"/>
      <name val="Cambria"/>
      <family val="1"/>
      <scheme val="major"/>
    </font>
    <font>
      <b/>
      <sz val="10"/>
      <color theme="3"/>
      <name val="Cambria"/>
      <family val="2"/>
      <scheme val="minor"/>
    </font>
    <font>
      <sz val="10"/>
      <color theme="1"/>
      <name val="Cambria"/>
      <family val="2"/>
      <scheme val="minor"/>
    </font>
    <font>
      <b/>
      <sz val="9"/>
      <color theme="1"/>
      <name val="Cambria"/>
      <family val="2"/>
      <scheme val="minor"/>
    </font>
    <font>
      <b/>
      <sz val="10"/>
      <color theme="0"/>
      <name val="Cambria"/>
      <family val="1"/>
      <scheme val="minor"/>
    </font>
    <font>
      <b/>
      <sz val="11.5"/>
      <color theme="3"/>
      <name val="Cambria"/>
      <family val="2"/>
      <scheme val="minor"/>
    </font>
    <font>
      <i/>
      <sz val="10"/>
      <color theme="1" tint="0.24995000660419464"/>
      <name val="Cambria"/>
      <family val="2"/>
      <scheme val="major"/>
    </font>
    <font>
      <sz val="26"/>
      <color theme="3"/>
      <name val="Cambria"/>
      <family val="2"/>
      <scheme val="major"/>
    </font>
    <font>
      <b/>
      <sz val="26"/>
      <color theme="3"/>
      <name val="Edwardian Script ITC"/>
      <family val="4"/>
    </font>
    <font>
      <sz val="40"/>
      <color theme="3"/>
      <name val="Edwardian Script ITC"/>
      <family val="4"/>
    </font>
    <font>
      <b/>
      <sz val="11"/>
      <color theme="3"/>
      <name val="Cambria"/>
      <family val="2"/>
      <scheme val="minor"/>
    </font>
    <font>
      <sz val="11"/>
      <name val="Cambria"/>
      <family val="2"/>
      <scheme val="minor"/>
    </font>
    <font>
      <sz val="12"/>
      <color theme="9" tint="-0.5"/>
      <name val="Berlin Sans FB"/>
      <family val="2"/>
    </font>
    <font>
      <sz val="12"/>
      <name val="Berlin Sans FB"/>
      <family val="2"/>
    </font>
  </fonts>
  <fills count="11">
    <fill>
      <patternFill/>
    </fill>
    <fill>
      <patternFill patternType="gray125"/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E4949C"/>
        <bgColor indexed="64"/>
      </patternFill>
    </fill>
    <fill>
      <patternFill patternType="solid">
        <fgColor rgb="FFEFBFC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7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Protection="0">
      <alignment vertical="center"/>
    </xf>
    <xf numFmtId="0" fontId="7" fillId="2" borderId="0" applyNumberFormat="0" applyBorder="0" applyProtection="0">
      <alignment vertical="center"/>
    </xf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Alignment="0" applyProtection="0"/>
    <xf numFmtId="4" fontId="8" fillId="4" borderId="0" applyBorder="0" applyProtection="0">
      <alignment horizontal="right" indent="1"/>
    </xf>
    <xf numFmtId="0" fontId="13" fillId="0" borderId="0" applyNumberFormat="0" applyFill="0" applyBorder="0" applyProtection="0">
      <alignment vertical="center"/>
    </xf>
  </cellStyleXfs>
  <cellXfs count="67">
    <xf numFmtId="4" fontId="0" fillId="0" borderId="0" xfId="0"/>
    <xf numFmtId="4" fontId="0" fillId="0" borderId="0" xfId="0" applyFont="1"/>
    <xf numFmtId="4" fontId="0" fillId="0" borderId="0" xfId="0" applyFont="1" applyAlignment="1">
      <alignment horizontal="left" vertical="center" indent="1"/>
    </xf>
    <xf numFmtId="4" fontId="0" fillId="0" borderId="0" xfId="0" applyFont="1" applyAlignment="1">
      <alignment horizontal="right" vertical="center" indent="1"/>
    </xf>
    <xf numFmtId="39" fontId="0" fillId="0" borderId="0" xfId="0" applyNumberFormat="1" applyFont="1" applyAlignment="1">
      <alignment/>
    </xf>
    <xf numFmtId="4" fontId="4" fillId="0" borderId="0" xfId="0" applyFont="1" applyBorder="1"/>
    <xf numFmtId="39" fontId="9" fillId="0" borderId="0" xfId="0" applyNumberFormat="1" applyFont="1" applyBorder="1" applyAlignment="1">
      <alignment vertical="center"/>
    </xf>
    <xf numFmtId="4" fontId="8" fillId="0" borderId="0" xfId="0" applyFont="1"/>
    <xf numFmtId="4" fontId="10" fillId="5" borderId="0" xfId="0" applyFont="1" applyFill="1" applyBorder="1" applyAlignment="1">
      <alignment vertical="center"/>
    </xf>
    <xf numFmtId="4" fontId="10" fillId="5" borderId="0" xfId="0" applyFont="1" applyFill="1" applyAlignment="1">
      <alignment vertical="center"/>
    </xf>
    <xf numFmtId="4" fontId="8" fillId="0" borderId="0" xfId="0" applyFont="1" applyBorder="1"/>
    <xf numFmtId="4" fontId="0" fillId="0" borderId="0" xfId="0" applyAlignment="1">
      <alignment wrapText="1"/>
    </xf>
    <xf numFmtId="4" fontId="0" fillId="6" borderId="0" xfId="0" applyFont="1" applyFill="1"/>
    <xf numFmtId="4" fontId="0" fillId="6" borderId="0" xfId="0" applyFont="1" applyFill="1" applyAlignment="1">
      <alignment horizontal="left" vertical="center" indent="1"/>
    </xf>
    <xf numFmtId="39" fontId="0" fillId="6" borderId="0" xfId="0" applyNumberFormat="1" applyFont="1" applyFill="1" applyAlignment="1">
      <alignment/>
    </xf>
    <xf numFmtId="4" fontId="0" fillId="6" borderId="0" xfId="0" applyFont="1" applyFill="1" applyBorder="1"/>
    <xf numFmtId="39" fontId="0" fillId="6" borderId="0" xfId="0" applyNumberFormat="1" applyFont="1" applyFill="1" applyBorder="1" applyAlignment="1">
      <alignment/>
    </xf>
    <xf numFmtId="39" fontId="0" fillId="6" borderId="0" xfId="0" applyNumberFormat="1" applyFont="1" applyFill="1" applyBorder="1" applyAlignment="1">
      <alignment vertical="center"/>
    </xf>
    <xf numFmtId="39" fontId="0" fillId="6" borderId="0" xfId="0" applyNumberFormat="1" applyFont="1" applyFill="1" applyBorder="1" applyAlignment="1">
      <alignment/>
    </xf>
    <xf numFmtId="4" fontId="0" fillId="6" borderId="0" xfId="0" applyFill="1" applyAlignment="1">
      <alignment horizontal="center"/>
    </xf>
    <xf numFmtId="4" fontId="0" fillId="7" borderId="0" xfId="0" applyFont="1" applyFill="1" applyAlignment="1">
      <alignment horizontal="right" vertical="center" indent="1"/>
    </xf>
    <xf numFmtId="39" fontId="5" fillId="7" borderId="0" xfId="0" applyNumberFormat="1" applyFont="1" applyFill="1" applyBorder="1" applyAlignment="1">
      <alignment horizontal="left"/>
    </xf>
    <xf numFmtId="4" fontId="0" fillId="7" borderId="0" xfId="0" applyFill="1"/>
    <xf numFmtId="4" fontId="0" fillId="7" borderId="0" xfId="0" applyFont="1" applyFill="1"/>
    <xf numFmtId="164" fontId="6" fillId="7" borderId="0" xfId="0" applyNumberFormat="1" applyFont="1" applyFill="1" applyBorder="1" applyAlignment="1">
      <alignment horizontal="left" vertical="top"/>
    </xf>
    <xf numFmtId="39" fontId="5" fillId="7" borderId="0" xfId="0" applyNumberFormat="1" applyFont="1" applyFill="1" applyBorder="1" applyAlignment="1">
      <alignment horizontal="right" vertical="top"/>
    </xf>
    <xf numFmtId="0" fontId="5" fillId="7" borderId="0" xfId="0" applyNumberFormat="1" applyFont="1" applyFill="1" applyBorder="1" applyAlignment="1">
      <alignment horizontal="left" vertical="top"/>
    </xf>
    <xf numFmtId="39" fontId="5" fillId="7" borderId="0" xfId="0" applyNumberFormat="1" applyFont="1" applyFill="1" applyBorder="1" applyAlignment="1">
      <alignment horizontal="right"/>
    </xf>
    <xf numFmtId="0" fontId="5" fillId="7" borderId="0" xfId="0" applyNumberFormat="1" applyFont="1" applyFill="1" applyBorder="1" applyAlignment="1">
      <alignment/>
    </xf>
    <xf numFmtId="4" fontId="0" fillId="8" borderId="0" xfId="0" applyFont="1" applyFill="1"/>
    <xf numFmtId="39" fontId="0" fillId="8" borderId="0" xfId="0" applyNumberFormat="1" applyFont="1" applyFill="1" applyAlignment="1">
      <alignment/>
    </xf>
    <xf numFmtId="0" fontId="16" fillId="6" borderId="0" xfId="20" applyNumberFormat="1" applyFont="1" applyFill="1" applyAlignment="1" applyProtection="1">
      <alignment vertical="center"/>
      <protection/>
    </xf>
    <xf numFmtId="39" fontId="16" fillId="6" borderId="0" xfId="20" applyNumberFormat="1" applyFont="1" applyFill="1" applyAlignment="1">
      <alignment vertical="center"/>
    </xf>
    <xf numFmtId="4" fontId="17" fillId="6" borderId="0" xfId="0" applyFont="1" applyFill="1"/>
    <xf numFmtId="4" fontId="2" fillId="6" borderId="0" xfId="25" applyFont="1" applyFill="1" applyAlignment="1">
      <alignment horizontal="right" indent="1"/>
    </xf>
    <xf numFmtId="4" fontId="16" fillId="6" borderId="0" xfId="0" applyFont="1" applyFill="1" applyBorder="1" applyAlignment="1">
      <alignment vertical="center"/>
    </xf>
    <xf numFmtId="39" fontId="16" fillId="6" borderId="0" xfId="0" applyNumberFormat="1" applyFont="1" applyFill="1" applyBorder="1" applyAlignment="1">
      <alignment vertical="center"/>
    </xf>
    <xf numFmtId="4" fontId="17" fillId="9" borderId="0" xfId="0" applyFont="1" applyFill="1"/>
    <xf numFmtId="4" fontId="17" fillId="0" borderId="0" xfId="0" applyFont="1" applyFill="1" applyBorder="1" applyAlignment="1">
      <alignment horizontal="left" vertical="center" wrapText="1"/>
    </xf>
    <xf numFmtId="39" fontId="17" fillId="0" borderId="0" xfId="0" applyNumberFormat="1" applyFont="1" applyFill="1" applyBorder="1" applyAlignment="1">
      <alignment horizontal="right" vertical="center"/>
    </xf>
    <xf numFmtId="39" fontId="17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17" fillId="6" borderId="0" xfId="0" applyNumberFormat="1" applyFont="1" applyFill="1"/>
    <xf numFmtId="39" fontId="17" fillId="6" borderId="0" xfId="0" applyNumberFormat="1" applyFont="1" applyFill="1"/>
    <xf numFmtId="39" fontId="17" fillId="0" borderId="0" xfId="0" applyNumberFormat="1" applyFont="1" applyFill="1" applyBorder="1" applyAlignment="1">
      <alignment/>
    </xf>
    <xf numFmtId="0" fontId="17" fillId="6" borderId="0" xfId="0" applyNumberFormat="1" applyFont="1" applyFill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39" fontId="2" fillId="0" borderId="0" xfId="0" applyNumberFormat="1" applyFont="1" applyBorder="1" applyAlignment="1">
      <alignment horizontal="right" vertical="center"/>
    </xf>
    <xf numFmtId="39" fontId="2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2" fillId="6" borderId="0" xfId="0" applyNumberFormat="1" applyFont="1" applyFill="1" applyAlignment="1">
      <alignment horizontal="left" vertical="center" wrapText="1"/>
    </xf>
    <xf numFmtId="39" fontId="2" fillId="6" borderId="0" xfId="0" applyNumberFormat="1" applyFont="1" applyFill="1" applyAlignment="1">
      <alignment horizontal="right" vertical="center"/>
    </xf>
    <xf numFmtId="39" fontId="2" fillId="6" borderId="0" xfId="0" applyNumberFormat="1" applyFont="1" applyFill="1" applyAlignment="1">
      <alignment/>
    </xf>
    <xf numFmtId="4" fontId="17" fillId="0" borderId="0" xfId="0" applyFont="1"/>
    <xf numFmtId="0" fontId="2" fillId="0" borderId="0" xfId="0" applyNumberFormat="1" applyFont="1" applyAlignment="1">
      <alignment horizontal="left" vertical="center" wrapText="1"/>
    </xf>
    <xf numFmtId="39" fontId="2" fillId="0" borderId="0" xfId="0" applyNumberFormat="1" applyFont="1" applyAlignment="1">
      <alignment horizontal="right" vertical="center"/>
    </xf>
    <xf numFmtId="0" fontId="17" fillId="0" borderId="0" xfId="0" applyNumberFormat="1" applyFont="1" applyAlignment="1">
      <alignment wrapText="1"/>
    </xf>
    <xf numFmtId="39" fontId="17" fillId="0" borderId="0" xfId="0" applyNumberFormat="1" applyFont="1"/>
    <xf numFmtId="4" fontId="15" fillId="6" borderId="0" xfId="26" applyNumberFormat="1" applyFont="1" applyFill="1" applyAlignment="1">
      <alignment horizontal="center" vertical="center"/>
    </xf>
    <xf numFmtId="0" fontId="14" fillId="10" borderId="0" xfId="22" applyFont="1" applyFill="1" applyAlignment="1">
      <alignment horizontal="center" wrapText="1"/>
    </xf>
    <xf numFmtId="0" fontId="14" fillId="10" borderId="0" xfId="22" applyFont="1" applyFill="1" applyBorder="1" applyAlignment="1">
      <alignment horizontal="center" wrapText="1"/>
    </xf>
    <xf numFmtId="0" fontId="12" fillId="5" borderId="0" xfId="23" applyFont="1" applyFill="1"/>
    <xf numFmtId="0" fontId="0" fillId="5" borderId="0" xfId="0" applyNumberFormat="1" applyFill="1"/>
    <xf numFmtId="0" fontId="12" fillId="5" borderId="0" xfId="23" applyFill="1"/>
    <xf numFmtId="0" fontId="0" fillId="5" borderId="0" xfId="0" applyNumberFormat="1" applyFill="1" applyAlignment="1">
      <alignment wrapText="1"/>
    </xf>
    <xf numFmtId="0" fontId="12" fillId="0" borderId="0" xfId="23"/>
    <xf numFmtId="0" fontId="8" fillId="0" borderId="0" xfId="0" applyNumberFormat="1" applyFont="1" applyAlignment="1">
      <alignment horizontal="left" vertical="center" wrapText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Explanatory Text" xfId="23"/>
    <cellStyle name="Total" xfId="24"/>
    <cellStyle name="20% - Accent1" xfId="25"/>
    <cellStyle name="Title" xfId="26"/>
  </cellStyles>
  <dxfs count="139">
    <dxf>
      <font>
        <i val="0"/>
        <u val="none"/>
        <strike val="0"/>
        <sz val="11"/>
        <name val="Cambria"/>
        <color auto="1"/>
      </font>
      <numFmt numFmtId="177" formatCode="#,##0.00_);\(#,##0.00\)"/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alignment horizontal="general" vertical="bottom" textRotation="0" wrapText="1" shrinkToFit="1" readingOrder="0"/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</font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</font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fill>
        <patternFill patternType="solid">
          <bgColor theme="9" tint="0.5999900102615356"/>
        </patternFill>
      </fill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general" vertical="bottom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fill>
        <patternFill patternType="solid">
          <bgColor theme="9" tint="0.5999900102615356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fill>
        <patternFill patternType="solid">
          <bgColor theme="9" tint="0.5999900102615356"/>
        </patternFill>
      </fill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7" formatCode="#,##0.00_);\(#,##0.00\)"/>
      <alignment horizontal="righ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fill>
        <patternFill patternType="solid">
          <bgColor theme="9" tint="0.5999900102615356"/>
        </patternFill>
      </fill>
      <alignment horizontal="left" vertical="center" textRotation="0" wrapText="1" shrinkToFit="1" readingOrder="0"/>
    </dxf>
    <dxf>
      <font>
        <b val="0"/>
        <i val="0"/>
        <u val="none"/>
        <strike val="0"/>
        <sz val="11"/>
        <name val="Cambria"/>
        <color theme="1"/>
        <condense val="0"/>
        <extend val="0"/>
      </font>
      <numFmt numFmtId="178" formatCode="General"/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  <alignment horizontal="general" vertical="bottom" textRotation="0" wrapText="1" shrinkToFit="1" readingOrder="0"/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  <alignment horizontal="left" vertical="center" textRotation="0" wrapText="1" shrinkToFit="1" readingOrder="0"/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7" formatCode="#,##0.00_);\(#,##0.00\)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numFmt numFmtId="178" formatCode="General"/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  <color auto="1"/>
      </font>
    </dxf>
    <dxf>
      <font>
        <i val="0"/>
        <u val="none"/>
        <strike val="0"/>
        <sz val="11"/>
        <name val="Cambria"/>
        <color auto="1"/>
      </font>
      <fill>
        <patternFill patternType="solid">
          <bgColor theme="9" tint="0.39998000860214233"/>
        </patternFill>
      </fill>
    </dxf>
    <dxf>
      <font>
        <b/>
        <i val="0"/>
        <u val="none"/>
        <strike val="0"/>
        <sz val="11"/>
        <name val="Cambria"/>
        <color theme="3"/>
        <condense val="0"/>
        <extend val="0"/>
      </font>
      <numFmt numFmtId="177" formatCode="#,##0.00_);\(#,##0.00\)"/>
      <fill>
        <patternFill patternType="solid">
          <bgColor theme="9" tint="0.5999900102615356"/>
        </patternFill>
      </fill>
      <alignment horizontal="general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b/>
        <i val="0"/>
        <u val="none"/>
        <strike val="0"/>
        <sz val="11"/>
        <name val="Cambria"/>
        <color theme="3"/>
        <condense val="0"/>
        <extend val="0"/>
      </font>
      <numFmt numFmtId="177" formatCode="#,##0.00_);\(#,##0.00\)"/>
      <fill>
        <patternFill patternType="solid">
          <bgColor theme="9" tint="0.5999900102615356"/>
        </patternFill>
      </fill>
      <alignment horizontal="general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b/>
        <i val="0"/>
        <u val="none"/>
        <strike val="0"/>
        <sz val="11"/>
        <name val="Cambria"/>
        <color theme="3"/>
        <condense val="0"/>
        <extend val="0"/>
      </font>
      <numFmt numFmtId="177" formatCode="#,##0.00_);\(#,##0.00\)"/>
      <fill>
        <patternFill patternType="solid">
          <bgColor theme="9" tint="0.5999900102615356"/>
        </patternFill>
      </fill>
      <alignment horizontal="general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b/>
        <i val="0"/>
        <u val="none"/>
        <strike val="0"/>
        <sz val="11"/>
        <name val="Cambria"/>
        <color theme="3"/>
        <condense val="0"/>
        <extend val="0"/>
      </font>
      <fill>
        <patternFill patternType="solid">
          <bgColor theme="9" tint="0.5999900102615356"/>
        </patternFill>
      </fill>
      <alignment horizontal="general" vertical="center" textRotation="0" wrapText="1" shrinkToFit="1" readingOrder="0"/>
    </dxf>
    <dxf>
      <font>
        <i val="0"/>
        <u val="none"/>
        <strike val="0"/>
        <sz val="11"/>
        <name val="Cambria"/>
      </font>
    </dxf>
    <dxf>
      <font>
        <i val="0"/>
        <u val="none"/>
        <strike val="0"/>
        <sz val="11"/>
        <name val="Cambria"/>
        <color theme="3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</font>
      <fill>
        <patternFill patternType="solid">
          <bgColor theme="9" tint="0.5999900102615356"/>
        </patternFill>
      </fill>
    </dxf>
    <dxf>
      <font>
        <i val="0"/>
        <u val="none"/>
        <strike val="0"/>
        <sz val="11"/>
        <name val="Cambria"/>
      </font>
      <fill>
        <patternFill patternType="solid">
          <bgColor theme="9" tint="0.5999900102615356"/>
        </patternFill>
      </fill>
    </dxf>
    <dxf>
      <font>
        <b/>
        <i val="0"/>
        <color theme="1"/>
      </font>
      <fill>
        <patternFill>
          <bgColor theme="4" tint="0.5999600291252136"/>
        </patternFill>
      </fill>
    </dxf>
    <dxf>
      <font>
        <b/>
        <i val="0"/>
        <color theme="1"/>
      </font>
    </dxf>
    <dxf>
      <font>
        <color theme="3"/>
      </font>
      <fill>
        <patternFill>
          <bgColor theme="4" tint="0.7999799847602844"/>
        </patternFill>
      </fill>
    </dxf>
    <dxf>
      <font>
        <b/>
        <color theme="1"/>
      </font>
    </dxf>
    <dxf>
      <font>
        <b/>
        <i val="0"/>
        <color theme="3"/>
      </font>
      <fill>
        <patternFill>
          <bgColor theme="4" tint="0.5999600291252136"/>
        </patternFill>
      </fill>
      <border>
        <left/>
        <right/>
        <top/>
        <bottom/>
        <vertical/>
        <horizontal/>
      </border>
    </dxf>
    <dxf>
      <font>
        <b/>
        <i val="0"/>
        <color theme="3"/>
      </font>
      <fill>
        <patternFill>
          <bgColor theme="4" tint="0.3999499976634979"/>
        </patternFill>
      </fill>
      <border>
        <left/>
        <right/>
        <top/>
        <bottom/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b/>
        <i val="0"/>
      </font>
      <fill>
        <patternFill>
          <bgColor theme="9" tint="0.5999600291252136"/>
        </patternFill>
      </fill>
    </dxf>
    <dxf>
      <font>
        <b/>
        <i val="0"/>
      </font>
      <fill>
        <patternFill>
          <bgColor theme="9" tint="0.3999499976634979"/>
        </patternFill>
      </fill>
    </dxf>
    <dxf>
      <font>
        <b/>
        <i val="0"/>
      </font>
      <fill>
        <patternFill>
          <bgColor theme="8" tint="0.5999600291252136"/>
        </patternFill>
      </fill>
    </dxf>
    <dxf>
      <font>
        <b/>
        <i val="0"/>
      </font>
      <fill>
        <patternFill>
          <bgColor theme="8" tint="0.3999499976634979"/>
        </patternFill>
      </fill>
    </dxf>
  </dxfs>
  <tableStyles count="6" defaultTableStyle="Table Style 4" defaultPivotStyle="PivotStyleLight16">
    <tableStyle name="Table Style 1" pivot="0" count="2">
      <tableStyleElement type="headerRow" dxfId="138"/>
      <tableStyleElement type="totalRow" dxfId="137"/>
    </tableStyle>
    <tableStyle name="Table Style 2" pivot="0" count="6">
      <tableStyleElement type="headerRow" dxfId="136"/>
      <tableStyleElement type="totalRow" dxfId="135"/>
      <tableStyleElement type="firstRowStripe" dxfId="134"/>
      <tableStyleElement type="secondRowStripe" dxfId="133"/>
      <tableStyleElement type="firstColumnStripe" dxfId="132"/>
      <tableStyleElement type="secondColumnStripe" dxfId="131"/>
    </tableStyle>
    <tableStyle name="Table Style 3" pivot="0" count="1">
      <tableStyleElement type="headerRow" dxfId="130"/>
    </tableStyle>
    <tableStyle name="Table Style 4" pivot="0" count="2">
      <tableStyleElement type="headerRow" dxfId="129"/>
      <tableStyleElement type="totalRow" dxfId="128"/>
    </tableStyle>
    <tableStyle name="Wedding Budget" pivot="0" count="4">
      <tableStyleElement type="wholeTable" dxfId="127"/>
      <tableStyleElement type="headerRow" dxfId="126"/>
      <tableStyleElement type="totalRow" dxfId="125"/>
      <tableStyleElement type="lastColumn" dxfId="124"/>
    </tableStyle>
    <tableStyle name="Wedding Budget Summary" pivot="0" count="3">
      <tableStyleElement type="wholeTable" dxfId="123"/>
      <tableStyleElement type="headerRow" dxfId="122"/>
      <tableStyleElement type="totalRow" dxfId="1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37D8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75"/>
          <c:y val="0.02125"/>
          <c:w val="0.856"/>
          <c:h val="0.81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'Wedding Budget'!$E$6</c:f>
              <c:strCache>
                <c:ptCount val="1"/>
                <c:pt idx="0">
                  <c:v>ACTUAL</c:v>
                </c:pt>
              </c:strCache>
            </c:strRef>
          </c:tx>
          <c:spPr>
            <a:gradFill rotWithShape="1">
              <a:gsLst>
                <a:gs pos="0">
                  <a:srgbClr val="D96570">
                    <a:shade val="30000"/>
                    <a:satMod val="115000"/>
                  </a:srgbClr>
                </a:gs>
                <a:gs pos="50000">
                  <a:srgbClr val="D96570">
                    <a:shade val="67500"/>
                    <a:satMod val="115000"/>
                  </a:srgbClr>
                </a:gs>
                <a:gs pos="100000">
                  <a:srgbClr val="D96570">
                    <a:shade val="100000"/>
                    <a:satMod val="115000"/>
                  </a:srgbClr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D96570">
                      <a:shade val="30000"/>
                      <a:satMod val="115000"/>
                    </a:srgbClr>
                  </a:gs>
                  <a:gs pos="50000">
                    <a:srgbClr val="D96570">
                      <a:shade val="67500"/>
                      <a:satMod val="115000"/>
                    </a:srgbClr>
                  </a:gs>
                  <a:gs pos="100000">
                    <a:srgbClr val="D96570">
                      <a:shade val="100000"/>
                      <a:satMod val="115000"/>
                    </a:srgbClr>
                  </a:gs>
                </a:gsLst>
                <a:lin ang="5400000" scaled="1"/>
              </a:gradFill>
            </c:spPr>
          </c:dPt>
          <c:dLbls>
            <c:dLbl>
              <c:idx val="1"/>
              <c:layout>
                <c:manualLayout>
                  <c:x val="-0.00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u="none" baseline="0">
                    <a:latin typeface="Berlin Sans FB"/>
                    <a:ea typeface="Berlin Sans FB"/>
                    <a:cs typeface="Berlin Sans FB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'Wedding Budget'!$C$7:$C$16</c:f>
              <c:strCache/>
            </c:strRef>
          </c:cat>
          <c:val>
            <c:numRef>
              <c:f>'Wedding Budget'!$E$7:$E$16</c:f>
              <c:numCache/>
            </c:numRef>
          </c:val>
        </c:ser>
        <c:gapWidth val="100"/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</c:scaling>
        <c:axPos val="l"/>
        <c:majorGridlines/>
        <c:delete val="0"/>
        <c:numFmt formatCode="#,##0.00" sourceLinked="1"/>
        <c:majorTickMark val="out"/>
        <c:minorTickMark val="none"/>
        <c:tickLblPos val="nextTo"/>
        <c:crossAx val="35672813"/>
        <c:crosses val="autoZero"/>
        <c:crossBetween val="between"/>
        <c:dispUnits/>
      </c:valAx>
      <c:spPr>
        <a:gradFill rotWithShape="1">
          <a:gsLst>
            <a:gs pos="96000">
              <a:srgbClr val="EFBFC4"/>
            </a:gs>
            <a:gs pos="51000">
              <a:schemeClr val="accent6">
                <a:lumMod val="20000"/>
                <a:lumOff val="80000"/>
              </a:schemeClr>
            </a:gs>
            <a:gs pos="0">
              <a:srgbClr val="FAECED"/>
            </a:gs>
          </a:gsLst>
          <a:lin ang="5400000"/>
        </a:gra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u="none" baseline="0">
          <a:solidFill>
            <a:schemeClr val="accent6">
              <a:lumMod val="50000"/>
            </a:schemeClr>
          </a:solidFill>
          <a:latin typeface="Berlin Sans FB"/>
          <a:ea typeface="Berlin Sans FB"/>
          <a:cs typeface="Berlin Sans FB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7</xdr:col>
      <xdr:colOff>0</xdr:colOff>
      <xdr:row>46</xdr:row>
      <xdr:rowOff>123825</xdr:rowOff>
    </xdr:to>
    <xdr:graphicFrame macro="">
      <xdr:nvGraphicFramePr>
        <xdr:cNvPr id="7" name="WeddingBudgetSummary" descr="Pie chart showing category expenses as percentages" title="Wedding Budget Summary chart"/>
        <xdr:cNvGraphicFramePr/>
      </xdr:nvGraphicFramePr>
      <xdr:xfrm>
        <a:off x="314325" y="4419600"/>
        <a:ext cx="7191375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BudgetSummaryTable" displayName="BudgetSummaryTable" ref="C6:F17" totalsRowCount="1" headerRowDxfId="120" dataDxfId="119" totalsRowDxfId="118">
  <autoFilter ref="C6:F16"/>
  <tableColumns count="4">
    <tableColumn id="1" name="CATEGORY" dataDxfId="117" totalsRowLabel="Total Expenses" totalsRowDxfId="116"/>
    <tableColumn id="2" name="ESTIMATED" dataDxfId="115" totalsRowFunction="sum" totalsRowDxfId="114"/>
    <tableColumn id="3" name="ACTUAL" dataDxfId="113" totalsRowFunction="sum" totalsRowDxfId="112"/>
    <tableColumn id="4" name="OVER/UNDER" dataDxfId="111" totalsRowFunction="sum" totalsRowDxfId="110">
      <calculatedColumnFormula>BudgetSummaryTable[[#This Row],[ESTIMATED]]-BudgetSummaryTable[[#This Row],[ACTUAL]]</calculatedColumnFormula>
    </tableColumn>
  </tableColumns>
  <tableStyleInfo name="Wedding Budget Summary" showFirstColumn="1" showLastColumn="0" showRowStripes="0" showColumnStripes="0"/>
</table>
</file>

<file path=xl/tables/table10.xml><?xml version="1.0" encoding="utf-8"?>
<table xmlns="http://schemas.openxmlformats.org/spreadsheetml/2006/main" id="20" name="tblTravel" displayName="tblTravel" ref="B30:E34" totalsRowCount="1" headerRowDxfId="21" dataDxfId="20" totalsRowDxfId="19">
  <autoFilter ref="B30:E33"/>
  <tableColumns count="4">
    <tableColumn id="1" name="CATEGORY" dataDxfId="18" totalsRowLabel="Travel/Transportation Total" totalsRowDxfId="17"/>
    <tableColumn id="2" name="ESTIMATED" dataDxfId="16" totalsRowFunction="sum" totalsRowDxfId="15"/>
    <tableColumn id="3" name="ACTUAL" dataDxfId="14" totalsRowFunction="sum" totalsRowDxfId="13"/>
    <tableColumn id="4" name="OVER/UNDER" dataDxfId="12" totalsRowFunction="sum" totalsRowDxfId="11">
      <calculatedColumnFormula>'Decoration-Flowers-Gifts-Travel'!$C31-'Decoration-Flowers-Gifts-Travel'!$D31</calculatedColumnFormula>
    </tableColumn>
  </tableColumns>
  <tableStyleInfo name="Table Style 2" showFirstColumn="0" showLastColumn="0" showRowStripes="1" showColumnStripes="0"/>
</table>
</file>

<file path=xl/tables/table11.xml><?xml version="1.0" encoding="utf-8"?>
<table xmlns="http://schemas.openxmlformats.org/spreadsheetml/2006/main" id="21" name="tblOtherExp" displayName="tblOtherExp" ref="B37:E48" totalsRowCount="1" headerRowDxfId="10" dataDxfId="9" totalsRowDxfId="8">
  <autoFilter ref="B37:E47"/>
  <tableColumns count="4">
    <tableColumn id="1" name="CATEGORY" dataDxfId="7" totalsRowLabel="Other Expenses Total" totalsRowDxfId="6"/>
    <tableColumn id="2" name="ESTIMATED" dataDxfId="5" totalsRowFunction="sum" totalsRowDxfId="4"/>
    <tableColumn id="3" name="ACTUAL" dataDxfId="3" totalsRowFunction="sum" totalsRowDxfId="2"/>
    <tableColumn id="4" name="OVER/UNDER" dataDxfId="1" totalsRowFunction="sum" totalsRowDxfId="0">
      <calculatedColumnFormula>'Decoration-Flowers-Gifts-Travel'!$C38-'Decoration-Flowers-Gifts-Travel'!$D38</calculatedColumnFormula>
    </tableColumn>
  </tableColumns>
  <tableStyleInfo name="Table Style 2" showFirstColumn="0" showLastColumn="0" showRowStripes="1" showColumnStripes="0"/>
</table>
</file>

<file path=xl/tables/table2.xml><?xml version="1.0" encoding="utf-8"?>
<table xmlns="http://schemas.openxmlformats.org/spreadsheetml/2006/main" id="12" name="tblApparel" displayName="tblApparel" ref="B2:E16" totalsRowCount="1" headerRowDxfId="109" dataDxfId="108" totalsRowDxfId="107">
  <autoFilter ref="B2:E15"/>
  <tableColumns count="4">
    <tableColumn id="1" name="CATEGORY" dataDxfId="106" totalsRowLabel="Apparel Total" totalsRowDxfId="105"/>
    <tableColumn id="2" name="ESTIMATED" dataDxfId="104" totalsRowFunction="sum" totalsRowDxfId="103"/>
    <tableColumn id="3" name="ACTUAL" dataDxfId="102" totalsRowFunction="sum" totalsRowDxfId="101"/>
    <tableColumn id="4" name="OVER/UNDER" dataDxfId="100" totalsRowFunction="sum" totalsRowDxfId="99">
      <calculatedColumnFormula>'Apparel-Reception-Music-Pics'!$C3-'Apparel-Reception-Music-Pics'!$D3</calculatedColumnFormula>
    </tableColumn>
  </tableColumns>
  <tableStyleInfo name="Table Style 2" showFirstColumn="0" showLastColumn="0" showRowStripes="1" showColumnStripes="0"/>
</table>
</file>

<file path=xl/tables/table3.xml><?xml version="1.0" encoding="utf-8"?>
<table xmlns="http://schemas.openxmlformats.org/spreadsheetml/2006/main" id="13" name="tblReception" displayName="tblReception" ref="B19:E28" totalsRowCount="1" headerRowDxfId="98" dataDxfId="97" totalsRowDxfId="96">
  <autoFilter ref="B19:E27"/>
  <tableColumns count="4">
    <tableColumn id="1" name="CATEGORY" dataDxfId="95" totalsRowLabel="Reception Total" totalsRowDxfId="94"/>
    <tableColumn id="2" name="ESTIMATED" dataDxfId="93" totalsRowFunction="sum" totalsRowDxfId="92"/>
    <tableColumn id="3" name="ACTUAL" dataDxfId="91" totalsRowFunction="sum" totalsRowDxfId="90"/>
    <tableColumn id="4" name="OVER/UNDER" dataDxfId="89" totalsRowFunction="sum" totalsRowDxfId="88">
      <calculatedColumnFormula>'Apparel-Reception-Music-Pics'!$C20-'Apparel-Reception-Music-Pics'!$D20</calculatedColumnFormula>
    </tableColumn>
  </tableColumns>
  <tableStyleInfo name="Table Style 2" showFirstColumn="0" showLastColumn="0" showRowStripes="1" showColumnStripes="0"/>
</table>
</file>

<file path=xl/tables/table4.xml><?xml version="1.0" encoding="utf-8"?>
<table xmlns="http://schemas.openxmlformats.org/spreadsheetml/2006/main" id="14" name="tblMusic" displayName="tblMusic" ref="B32:E35" totalsRowCount="1" headerRowDxfId="87" dataDxfId="86" totalsRowDxfId="85">
  <autoFilter ref="B32:E34"/>
  <tableColumns count="4">
    <tableColumn id="1" name="CATEGORY" dataDxfId="84" totalsRowLabel="Music/Entertainment Total" totalsRowDxfId="83"/>
    <tableColumn id="2" name="ESTIMATED" dataDxfId="82" totalsRowFunction="sum" totalsRowDxfId="81"/>
    <tableColumn id="3" name="ACTUAL" dataDxfId="80" totalsRowFunction="sum" totalsRowDxfId="79"/>
    <tableColumn id="4" name="OVER/UNDER" dataDxfId="78" totalsRowFunction="sum" totalsRowDxfId="77">
      <calculatedColumnFormula>'Apparel-Reception-Music-Pics'!$C33-'Apparel-Reception-Music-Pics'!$D33</calculatedColumnFormula>
    </tableColumn>
  </tableColumns>
  <tableStyleInfo name="Table Style 2" showFirstColumn="0" showLastColumn="0" showRowStripes="1" showColumnStripes="0"/>
</table>
</file>

<file path=xl/tables/table5.xml><?xml version="1.0" encoding="utf-8"?>
<table xmlns="http://schemas.openxmlformats.org/spreadsheetml/2006/main" id="15" name="tblPrinting" displayName="tblPrinting" ref="B38:E48" totalsRowCount="1" headerRowDxfId="76" dataDxfId="75" totalsRowDxfId="74">
  <autoFilter ref="B38:E47"/>
  <tableColumns count="4">
    <tableColumn id="1" name="CATEGORY" dataDxfId="73" totalsRowLabel="Printing /Stationery Total" totalsRowDxfId="72"/>
    <tableColumn id="2" name="ESTIMATED" dataDxfId="71" totalsRowFunction="sum" totalsRowDxfId="70"/>
    <tableColumn id="3" name="ACTUAL" dataDxfId="69" totalsRowFunction="sum" totalsRowDxfId="68"/>
    <tableColumn id="4" name="OVER/UNDER" dataDxfId="67" totalsRowFunction="sum" totalsRowDxfId="66">
      <calculatedColumnFormula>'Apparel-Reception-Music-Pics'!$C39-'Apparel-Reception-Music-Pics'!$D39</calculatedColumnFormula>
    </tableColumn>
  </tableColumns>
  <tableStyleInfo name="Table Style 2" showFirstColumn="0" showLastColumn="0" showRowStripes="1" showColumnStripes="0"/>
</table>
</file>

<file path=xl/tables/table6.xml><?xml version="1.0" encoding="utf-8"?>
<table xmlns="http://schemas.openxmlformats.org/spreadsheetml/2006/main" id="16" name="tblPhotography" displayName="tblPhotography" ref="B51:E56" totalsRowCount="1" headerRowDxfId="65" dataDxfId="64" totalsRowDxfId="63">
  <autoFilter ref="B51:E55"/>
  <tableColumns count="4">
    <tableColumn id="1" name="CATEGORY" dataDxfId="62" totalsRowLabel="Photography Total" totalsRowDxfId="61"/>
    <tableColumn id="2" name="ESTIMATED" dataDxfId="60" totalsRowFunction="sum" totalsRowDxfId="59"/>
    <tableColumn id="3" name="ACTUAL" dataDxfId="58" totalsRowFunction="sum" totalsRowDxfId="57"/>
    <tableColumn id="4" name="OVER/UNDER" dataDxfId="56" totalsRowFunction="sum" totalsRowDxfId="55">
      <calculatedColumnFormula>'Apparel-Reception-Music-Pics'!$C52-'Apparel-Reception-Music-Pics'!$D52</calculatedColumnFormula>
    </tableColumn>
  </tableColumns>
  <tableStyleInfo name="Table Style 2" showFirstColumn="0" showLastColumn="0" showRowStripes="1" showColumnStripes="0"/>
</table>
</file>

<file path=xl/tables/table7.xml><?xml version="1.0" encoding="utf-8"?>
<table xmlns="http://schemas.openxmlformats.org/spreadsheetml/2006/main" id="17" name="tblDecorations" displayName="tblDecorations" ref="B2:E8" totalsRowCount="1" headerRowDxfId="54" dataDxfId="53" totalsRowDxfId="52">
  <autoFilter ref="B2:E7"/>
  <tableColumns count="4">
    <tableColumn id="1" name="CATEGORY" dataDxfId="51" totalsRowLabel="Decorations Total" totalsRowDxfId="50"/>
    <tableColumn id="2" name="ESTIMATED" dataDxfId="49" totalsRowFunction="sum" totalsRowDxfId="48"/>
    <tableColumn id="3" name="ACTUAL" dataDxfId="47" totalsRowFunction="sum" totalsRowDxfId="46"/>
    <tableColumn id="4" name="OVER/UNDER" dataDxfId="45" totalsRowFunction="sum" totalsRowDxfId="44">
      <calculatedColumnFormula>'Decoration-Flowers-Gifts-Travel'!$C3-'Decoration-Flowers-Gifts-Travel'!$D3</calculatedColumnFormula>
    </tableColumn>
  </tableColumns>
  <tableStyleInfo name="Table Style 2" showFirstColumn="0" showLastColumn="0" showRowStripes="1" showColumnStripes="0"/>
</table>
</file>

<file path=xl/tables/table8.xml><?xml version="1.0" encoding="utf-8"?>
<table xmlns="http://schemas.openxmlformats.org/spreadsheetml/2006/main" id="18" name="tblFlowers" displayName="tblFlowers" ref="B12:E18" totalsRowCount="1" headerRowDxfId="43" dataDxfId="42" totalsRowDxfId="41">
  <autoFilter ref="B12:E17"/>
  <tableColumns count="4">
    <tableColumn id="1" name="CATEGORY" dataDxfId="40" totalsRowLabel="Flowers Total" totalsRowDxfId="39"/>
    <tableColumn id="2" name="ESTIMATED" dataDxfId="38" totalsRowFunction="sum" totalsRowDxfId="37"/>
    <tableColumn id="3" name="ACTUAL" dataDxfId="36" totalsRowFunction="sum" totalsRowDxfId="35"/>
    <tableColumn id="4" name="OVER/UNDER" dataDxfId="34" totalsRowFunction="sum" totalsRowDxfId="33">
      <calculatedColumnFormula>'Decoration-Flowers-Gifts-Travel'!$C13-'Decoration-Flowers-Gifts-Travel'!$D13</calculatedColumnFormula>
    </tableColumn>
  </tableColumns>
  <tableStyleInfo name="Table Style 2" showFirstColumn="0" showLastColumn="0" showRowStripes="1" showColumnStripes="0"/>
</table>
</file>

<file path=xl/tables/table9.xml><?xml version="1.0" encoding="utf-8"?>
<table xmlns="http://schemas.openxmlformats.org/spreadsheetml/2006/main" id="19" name="tblGifts" displayName="tblGifts" ref="B21:E27" totalsRowCount="1" headerRowDxfId="32" dataDxfId="31" totalsRowDxfId="30">
  <autoFilter ref="B21:E26"/>
  <tableColumns count="4">
    <tableColumn id="1" name="CATEGORY" dataDxfId="29" totalsRowLabel="Gifts Total" totalsRowDxfId="28"/>
    <tableColumn id="2" name="ESTIMATED" dataDxfId="27" totalsRowFunction="sum" totalsRowDxfId="26"/>
    <tableColumn id="3" name="ACTUAL" dataDxfId="25" totalsRowFunction="sum" totalsRowDxfId="24"/>
    <tableColumn id="4" name="OVER/UNDER" dataDxfId="23" totalsRowFunction="sum" totalsRowDxfId="22">
      <calculatedColumnFormula>'Decoration-Flowers-Gifts-Travel'!$C22-'Decoration-Flowers-Gifts-Travel'!$D22</calculatedColumnFormula>
    </tableColumn>
  </tableColumns>
  <tableStyleInfo name="Table Style 2" showFirstColumn="0" showLastColumn="0" showRowStripes="1" showColumnStripes="0"/>
</table>
</file>

<file path=xl/theme/theme1.xml><?xml version="1.0" encoding="utf-8"?>
<a:theme xmlns:a="http://schemas.openxmlformats.org/drawingml/2006/main" name="Wedding">
  <a:themeElements>
    <a:clrScheme name="Wedding">
      <a:dk1>
        <a:sysClr val="windowText" lastClr="000000"/>
      </a:dk1>
      <a:lt1>
        <a:sysClr val="window" lastClr="FFFFFF"/>
      </a:lt1>
      <a:dk2>
        <a:srgbClr val="142836"/>
      </a:dk2>
      <a:lt2>
        <a:srgbClr val="F0F0F0"/>
      </a:lt2>
      <a:accent1>
        <a:srgbClr val="72CD9F"/>
      </a:accent1>
      <a:accent2>
        <a:srgbClr val="B6CA72"/>
      </a:accent2>
      <a:accent3>
        <a:srgbClr val="CEA273"/>
      </a:accent3>
      <a:accent4>
        <a:srgbClr val="F5A54C"/>
      </a:accent4>
      <a:accent5>
        <a:srgbClr val="CDAFDF"/>
      </a:accent5>
      <a:accent6>
        <a:srgbClr val="DB6D78"/>
      </a:accent6>
      <a:hlink>
        <a:srgbClr val="739BD4"/>
      </a:hlink>
      <a:folHlink>
        <a:srgbClr val="CDAFDF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table" Target="../tables/table5.xml" /><Relationship Id="rId5" Type="http://schemas.openxmlformats.org/officeDocument/2006/relationships/table" Target="../tables/table6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table" Target="../tables/table8.xml" /><Relationship Id="rId3" Type="http://schemas.openxmlformats.org/officeDocument/2006/relationships/table" Target="../tables/table9.xml" /><Relationship Id="rId4" Type="http://schemas.openxmlformats.org/officeDocument/2006/relationships/table" Target="../tables/table10.xml" /><Relationship Id="rId5" Type="http://schemas.openxmlformats.org/officeDocument/2006/relationships/table" Target="../tables/table11.x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B1:G49"/>
  <sheetViews>
    <sheetView showGridLines="0" tabSelected="1" zoomScaleSheetLayoutView="50" workbookViewId="0" topLeftCell="A4">
      <selection activeCell="C2" sqref="C2"/>
    </sheetView>
  </sheetViews>
  <sheetFormatPr defaultColWidth="9.140625" defaultRowHeight="12.75"/>
  <cols>
    <col min="1" max="1" width="4.7109375" style="1" customWidth="1"/>
    <col min="2" max="2" width="8.421875" style="1" customWidth="1"/>
    <col min="3" max="3" width="25.28125" style="1" customWidth="1"/>
    <col min="4" max="6" width="19.7109375" style="4" customWidth="1"/>
    <col min="7" max="7" width="15.00390625" style="4" customWidth="1"/>
    <col min="8" max="8" width="4.7109375" style="1" customWidth="1"/>
    <col min="9" max="16384" width="9.140625" style="1" customWidth="1"/>
  </cols>
  <sheetData>
    <row r="1" spans="2:7" s="3" customFormat="1" ht="41.25" customHeight="1">
      <c r="B1" s="20"/>
      <c r="C1" s="21" t="s">
        <v>55</v>
      </c>
      <c r="D1" s="22"/>
      <c r="E1" s="20"/>
      <c r="F1" s="20"/>
      <c r="G1" s="20"/>
    </row>
    <row r="2" spans="2:7" ht="30.75" customHeight="1">
      <c r="B2" s="23"/>
      <c r="C2" s="24">
        <f ca="1">TODAY()+100</f>
        <v>42546</v>
      </c>
      <c r="D2" s="25" t="s">
        <v>56</v>
      </c>
      <c r="E2" s="26">
        <f ca="1">C2-TODAY()</f>
        <v>100</v>
      </c>
      <c r="F2" s="27"/>
      <c r="G2" s="28"/>
    </row>
    <row r="3" spans="2:7" s="2" customFormat="1" ht="14.25" customHeight="1">
      <c r="B3" s="58" t="s">
        <v>72</v>
      </c>
      <c r="C3" s="58"/>
      <c r="D3" s="58"/>
      <c r="E3" s="58"/>
      <c r="F3" s="58"/>
      <c r="G3" s="58"/>
    </row>
    <row r="4" spans="2:7" s="2" customFormat="1" ht="14.25" customHeight="1">
      <c r="B4" s="58"/>
      <c r="C4" s="58"/>
      <c r="D4" s="58"/>
      <c r="E4" s="58"/>
      <c r="F4" s="58"/>
      <c r="G4" s="58"/>
    </row>
    <row r="5" spans="2:7" s="2" customFormat="1" ht="37.5" customHeight="1">
      <c r="B5" s="58"/>
      <c r="C5" s="58"/>
      <c r="D5" s="58"/>
      <c r="E5" s="58"/>
      <c r="F5" s="58"/>
      <c r="G5" s="58"/>
    </row>
    <row r="6" spans="2:7" s="2" customFormat="1" ht="15" customHeight="1">
      <c r="B6" s="13"/>
      <c r="C6" s="31" t="s">
        <v>80</v>
      </c>
      <c r="D6" s="32" t="s">
        <v>81</v>
      </c>
      <c r="E6" s="32" t="s">
        <v>82</v>
      </c>
      <c r="F6" s="32" t="s">
        <v>83</v>
      </c>
      <c r="G6" s="15"/>
    </row>
    <row r="7" spans="2:7" s="2" customFormat="1" ht="15" customHeight="1">
      <c r="B7" s="13"/>
      <c r="C7" s="33" t="s">
        <v>24</v>
      </c>
      <c r="D7" s="34">
        <f>Apparel_Total_est</f>
        <v>9490</v>
      </c>
      <c r="E7" s="34">
        <f>Apparel_Total_act</f>
        <v>9770</v>
      </c>
      <c r="F7" s="34">
        <f>BudgetSummaryTable[[#This Row],[ESTIMATED]]-BudgetSummaryTable[[#This Row],[ACTUAL]]</f>
        <v>-280</v>
      </c>
      <c r="G7" s="16"/>
    </row>
    <row r="8" spans="2:7" ht="15" customHeight="1">
      <c r="B8" s="12"/>
      <c r="C8" s="33" t="s">
        <v>10</v>
      </c>
      <c r="D8" s="34">
        <f>Reception_Total_est</f>
        <v>1050</v>
      </c>
      <c r="E8" s="34">
        <f>Reception_Total_act</f>
        <v>928</v>
      </c>
      <c r="F8" s="34">
        <f>BudgetSummaryTable[[#This Row],[ESTIMATED]]-BudgetSummaryTable[[#This Row],[ACTUAL]]</f>
        <v>122</v>
      </c>
      <c r="G8" s="16"/>
    </row>
    <row r="9" spans="2:7" ht="15" customHeight="1">
      <c r="B9" s="12"/>
      <c r="C9" s="33" t="s">
        <v>78</v>
      </c>
      <c r="D9" s="34">
        <f>Music_Entertainment_Total_est</f>
        <v>600</v>
      </c>
      <c r="E9" s="34">
        <f>Music_Entertainment_Total_act</f>
        <v>400</v>
      </c>
      <c r="F9" s="34">
        <f>BudgetSummaryTable[[#This Row],[ESTIMATED]]-BudgetSummaryTable[[#This Row],[ACTUAL]]</f>
        <v>200</v>
      </c>
      <c r="G9" s="16"/>
    </row>
    <row r="10" spans="2:7" ht="15" customHeight="1">
      <c r="B10" s="12"/>
      <c r="C10" s="33" t="s">
        <v>57</v>
      </c>
      <c r="D10" s="34">
        <f>Printing__Stationery_Total_est</f>
        <v>935</v>
      </c>
      <c r="E10" s="34">
        <f>Printing__Stationery_Total_act</f>
        <v>870</v>
      </c>
      <c r="F10" s="34">
        <f>BudgetSummaryTable[[#This Row],[ESTIMATED]]-BudgetSummaryTable[[#This Row],[ACTUAL]]</f>
        <v>65</v>
      </c>
      <c r="G10" s="16"/>
    </row>
    <row r="11" spans="2:7" ht="15" customHeight="1">
      <c r="B11" s="12"/>
      <c r="C11" s="33" t="s">
        <v>20</v>
      </c>
      <c r="D11" s="34">
        <f>Photography_Total_est</f>
        <v>1625</v>
      </c>
      <c r="E11" s="34">
        <f>Photography_Total_act</f>
        <v>1575</v>
      </c>
      <c r="F11" s="34">
        <f>BudgetSummaryTable[[#This Row],[ESTIMATED]]-BudgetSummaryTable[[#This Row],[ACTUAL]]</f>
        <v>50</v>
      </c>
      <c r="G11" s="16"/>
    </row>
    <row r="12" spans="2:7" ht="15" customHeight="1">
      <c r="B12" s="12"/>
      <c r="C12" s="33" t="s">
        <v>3</v>
      </c>
      <c r="D12" s="34">
        <f>Decorations_Total_est</f>
        <v>700</v>
      </c>
      <c r="E12" s="34">
        <f>Decorations_Total_act</f>
        <v>720</v>
      </c>
      <c r="F12" s="34">
        <f>BudgetSummaryTable[[#This Row],[ESTIMATED]]-BudgetSummaryTable[[#This Row],[ACTUAL]]</f>
        <v>-20</v>
      </c>
      <c r="G12" s="16"/>
    </row>
    <row r="13" spans="2:7" ht="15" customHeight="1">
      <c r="B13" s="12"/>
      <c r="C13" s="33" t="s">
        <v>4</v>
      </c>
      <c r="D13" s="34">
        <f>Flowers_Total_est</f>
        <v>900</v>
      </c>
      <c r="E13" s="34">
        <f>Flowers_Total_act</f>
        <v>850</v>
      </c>
      <c r="F13" s="34">
        <f>BudgetSummaryTable[[#This Row],[ESTIMATED]]-BudgetSummaryTable[[#This Row],[ACTUAL]]</f>
        <v>50</v>
      </c>
      <c r="G13" s="16"/>
    </row>
    <row r="14" spans="2:7" ht="15" customHeight="1">
      <c r="B14" s="12"/>
      <c r="C14" s="33" t="s">
        <v>8</v>
      </c>
      <c r="D14" s="34">
        <f>Gifts_Total_est</f>
        <v>1345</v>
      </c>
      <c r="E14" s="34">
        <f>Gifts_Total_act</f>
        <v>1075</v>
      </c>
      <c r="F14" s="34">
        <f>BudgetSummaryTable[[#This Row],[ESTIMATED]]-BudgetSummaryTable[[#This Row],[ACTUAL]]</f>
        <v>270</v>
      </c>
      <c r="G14" s="16"/>
    </row>
    <row r="15" spans="2:7" ht="15" customHeight="1">
      <c r="B15" s="12"/>
      <c r="C15" s="33" t="s">
        <v>79</v>
      </c>
      <c r="D15" s="34">
        <f>Travel_Transportation_Total_est</f>
        <v>100</v>
      </c>
      <c r="E15" s="34">
        <f>Travel_Transportation_Total_act</f>
        <v>165</v>
      </c>
      <c r="F15" s="34">
        <f>BudgetSummaryTable[[#This Row],[ESTIMATED]]-BudgetSummaryTable[[#This Row],[ACTUAL]]</f>
        <v>-65</v>
      </c>
      <c r="G15" s="16"/>
    </row>
    <row r="16" spans="2:7" ht="15" customHeight="1">
      <c r="B16" s="12"/>
      <c r="C16" s="33" t="s">
        <v>58</v>
      </c>
      <c r="D16" s="34">
        <f>Other_Expenses_Total_est</f>
        <v>885</v>
      </c>
      <c r="E16" s="34">
        <f>Other_Expenses_Total_act</f>
        <v>1021</v>
      </c>
      <c r="F16" s="34">
        <f>BudgetSummaryTable[[#This Row],[ESTIMATED]]-BudgetSummaryTable[[#This Row],[ACTUAL]]</f>
        <v>-136</v>
      </c>
      <c r="G16" s="17"/>
    </row>
    <row r="17" spans="2:7" ht="15" customHeight="1">
      <c r="B17" s="12"/>
      <c r="C17" s="35" t="s">
        <v>9</v>
      </c>
      <c r="D17" s="36">
        <f>SUBTOTAL(109,[ESTIMATED])</f>
        <v>17630</v>
      </c>
      <c r="E17" s="36">
        <f>SUBTOTAL(109,[ACTUAL])</f>
        <v>17374</v>
      </c>
      <c r="F17" s="36">
        <f>SUBTOTAL(109,[OVER/UNDER])</f>
        <v>256</v>
      </c>
      <c r="G17" s="18"/>
    </row>
    <row r="18" spans="2:7" ht="15" customHeight="1">
      <c r="B18" s="12"/>
      <c r="C18" s="12"/>
      <c r="D18" s="12"/>
      <c r="E18" s="12"/>
      <c r="F18" s="12"/>
      <c r="G18" s="18"/>
    </row>
    <row r="19" spans="2:7" ht="15" customHeight="1">
      <c r="B19" s="12"/>
      <c r="C19" s="12"/>
      <c r="D19" s="14"/>
      <c r="E19" s="14"/>
      <c r="F19" s="14"/>
      <c r="G19" s="14"/>
    </row>
    <row r="20" spans="2:7" ht="15" customHeight="1">
      <c r="B20" s="12"/>
      <c r="C20" s="12"/>
      <c r="D20" s="14"/>
      <c r="E20" s="14"/>
      <c r="F20" s="14"/>
      <c r="G20" s="14"/>
    </row>
    <row r="21" spans="2:7" ht="15" customHeight="1">
      <c r="B21" s="12"/>
      <c r="C21" s="12"/>
      <c r="D21" s="14"/>
      <c r="E21" s="14"/>
      <c r="F21" s="14"/>
      <c r="G21" s="14"/>
    </row>
    <row r="22" spans="2:7" ht="15" customHeight="1">
      <c r="B22" s="12"/>
      <c r="C22" s="12"/>
      <c r="D22" s="14"/>
      <c r="E22" s="14"/>
      <c r="F22" s="14"/>
      <c r="G22" s="14"/>
    </row>
    <row r="23" spans="2:7" ht="15" customHeight="1">
      <c r="B23" s="12"/>
      <c r="C23" s="12"/>
      <c r="D23" s="14"/>
      <c r="E23" s="14"/>
      <c r="F23" s="14"/>
      <c r="G23" s="14"/>
    </row>
    <row r="24" spans="2:7" ht="15" customHeight="1">
      <c r="B24" s="12"/>
      <c r="C24" s="12"/>
      <c r="D24" s="14"/>
      <c r="E24" s="14"/>
      <c r="F24" s="14"/>
      <c r="G24" s="14"/>
    </row>
    <row r="25" spans="2:7" ht="15" customHeight="1">
      <c r="B25" s="12"/>
      <c r="C25" s="12"/>
      <c r="D25" s="14"/>
      <c r="E25" s="14"/>
      <c r="F25" s="14"/>
      <c r="G25" s="14"/>
    </row>
    <row r="26" spans="2:7" ht="15" customHeight="1">
      <c r="B26" s="12"/>
      <c r="C26" s="12"/>
      <c r="D26" s="14"/>
      <c r="E26" s="14"/>
      <c r="F26" s="14"/>
      <c r="G26" s="14"/>
    </row>
    <row r="27" spans="2:7" ht="15" customHeight="1">
      <c r="B27" s="12"/>
      <c r="C27" s="19"/>
      <c r="D27" s="19"/>
      <c r="E27" s="19"/>
      <c r="F27" s="19"/>
      <c r="G27" s="19"/>
    </row>
    <row r="28" spans="2:7" ht="15" customHeight="1">
      <c r="B28" s="12"/>
      <c r="C28" s="12"/>
      <c r="D28" s="14"/>
      <c r="E28" s="14"/>
      <c r="F28" s="14"/>
      <c r="G28" s="14"/>
    </row>
    <row r="29" spans="2:7" ht="15" customHeight="1">
      <c r="B29" s="12"/>
      <c r="C29" s="12"/>
      <c r="D29" s="14"/>
      <c r="E29" s="14"/>
      <c r="F29" s="14"/>
      <c r="G29" s="14"/>
    </row>
    <row r="30" spans="2:7" ht="15" customHeight="1">
      <c r="B30" s="12"/>
      <c r="C30" s="12"/>
      <c r="D30" s="14"/>
      <c r="E30" s="14"/>
      <c r="F30" s="14"/>
      <c r="G30" s="14"/>
    </row>
    <row r="31" spans="2:7" ht="15" customHeight="1">
      <c r="B31" s="12"/>
      <c r="C31" s="12"/>
      <c r="D31" s="14"/>
      <c r="E31" s="14"/>
      <c r="F31" s="14"/>
      <c r="G31" s="14"/>
    </row>
    <row r="32" spans="2:7" ht="15" customHeight="1">
      <c r="B32" s="12"/>
      <c r="C32" s="12"/>
      <c r="D32" s="14"/>
      <c r="E32" s="14"/>
      <c r="F32" s="14"/>
      <c r="G32" s="14"/>
    </row>
    <row r="33" spans="2:7" ht="15" customHeight="1">
      <c r="B33" s="12"/>
      <c r="C33" s="12"/>
      <c r="D33" s="14"/>
      <c r="E33" s="14"/>
      <c r="F33" s="14"/>
      <c r="G33" s="14"/>
    </row>
    <row r="34" spans="2:7" ht="15" customHeight="1">
      <c r="B34" s="12"/>
      <c r="C34" s="12"/>
      <c r="D34" s="14"/>
      <c r="E34" s="14"/>
      <c r="F34" s="14"/>
      <c r="G34" s="14"/>
    </row>
    <row r="35" spans="2:7" ht="15" customHeight="1">
      <c r="B35" s="12"/>
      <c r="C35" s="19"/>
      <c r="D35" s="19"/>
      <c r="E35" s="19"/>
      <c r="F35" s="19"/>
      <c r="G35" s="19"/>
    </row>
    <row r="36" spans="2:7" ht="15" customHeight="1">
      <c r="B36" s="12"/>
      <c r="C36" s="12"/>
      <c r="D36" s="14"/>
      <c r="E36" s="14"/>
      <c r="F36" s="14"/>
      <c r="G36" s="14"/>
    </row>
    <row r="37" spans="2:7" ht="15" customHeight="1">
      <c r="B37" s="12"/>
      <c r="C37" s="12"/>
      <c r="D37" s="14"/>
      <c r="E37" s="14"/>
      <c r="F37" s="14"/>
      <c r="G37" s="14"/>
    </row>
    <row r="38" spans="2:7" ht="15" customHeight="1">
      <c r="B38" s="12"/>
      <c r="C38" s="12"/>
      <c r="D38" s="14"/>
      <c r="E38" s="14"/>
      <c r="F38" s="14"/>
      <c r="G38" s="14"/>
    </row>
    <row r="39" spans="2:7" ht="15" customHeight="1">
      <c r="B39" s="12"/>
      <c r="C39" s="12"/>
      <c r="D39" s="14"/>
      <c r="E39" s="14"/>
      <c r="F39" s="14"/>
      <c r="G39" s="14"/>
    </row>
    <row r="40" spans="2:7" ht="15" customHeight="1">
      <c r="B40" s="12"/>
      <c r="C40" s="12"/>
      <c r="D40" s="14"/>
      <c r="E40" s="14"/>
      <c r="F40" s="14"/>
      <c r="G40" s="14"/>
    </row>
    <row r="41" spans="2:7" ht="15" customHeight="1">
      <c r="B41" s="12"/>
      <c r="C41" s="12"/>
      <c r="D41" s="14"/>
      <c r="E41" s="14"/>
      <c r="F41" s="14"/>
      <c r="G41" s="14"/>
    </row>
    <row r="42" spans="2:7" ht="15" customHeight="1">
      <c r="B42" s="12"/>
      <c r="C42" s="12"/>
      <c r="D42" s="14"/>
      <c r="E42" s="14"/>
      <c r="F42" s="14"/>
      <c r="G42" s="14"/>
    </row>
    <row r="43" spans="2:7" ht="15" customHeight="1">
      <c r="B43" s="12"/>
      <c r="C43" s="12"/>
      <c r="D43" s="14"/>
      <c r="E43" s="14"/>
      <c r="F43" s="14"/>
      <c r="G43" s="14"/>
    </row>
    <row r="44" spans="2:7" ht="15" customHeight="1">
      <c r="B44" s="12"/>
      <c r="C44" s="12"/>
      <c r="D44" s="14"/>
      <c r="E44" s="14"/>
      <c r="F44" s="14"/>
      <c r="G44" s="14"/>
    </row>
    <row r="45" spans="2:7" ht="12.75">
      <c r="B45" s="29"/>
      <c r="C45" s="29"/>
      <c r="D45" s="30"/>
      <c r="E45" s="30"/>
      <c r="F45" s="30"/>
      <c r="G45" s="30"/>
    </row>
    <row r="46" spans="2:7" ht="12.75">
      <c r="B46" s="29"/>
      <c r="C46" s="29"/>
      <c r="D46" s="30"/>
      <c r="E46" s="30"/>
      <c r="F46" s="30"/>
      <c r="G46" s="30"/>
    </row>
    <row r="47" spans="2:7" ht="12.75">
      <c r="B47" s="29"/>
      <c r="C47" s="29"/>
      <c r="D47" s="30"/>
      <c r="E47" s="30"/>
      <c r="F47" s="30"/>
      <c r="G47" s="30"/>
    </row>
    <row r="48" spans="2:7" ht="12.75">
      <c r="B48" s="29"/>
      <c r="C48" s="29"/>
      <c r="D48" s="30"/>
      <c r="E48" s="30"/>
      <c r="F48" s="30"/>
      <c r="G48" s="30"/>
    </row>
    <row r="49" spans="2:7" ht="12.75">
      <c r="B49" s="29"/>
      <c r="C49" s="29"/>
      <c r="D49" s="30"/>
      <c r="E49" s="30"/>
      <c r="F49" s="30"/>
      <c r="G49" s="30"/>
    </row>
  </sheetData>
  <mergeCells count="1">
    <mergeCell ref="B3:G5"/>
  </mergeCells>
  <conditionalFormatting sqref="F7:G16">
    <cfRule type="dataBar" priority="164">
      <dataBar minLength="0" maxLength="100">
        <cfvo type="min"/>
        <cfvo type="max"/>
        <color theme="4" tint="0.39998000860214233"/>
      </dataBar>
      <extLst>
        <ext xmlns:x14="http://schemas.microsoft.com/office/spreadsheetml/2009/9/main" uri="{B025F937-C7B1-47D3-B67F-A62EFF666E3E}">
          <x14:id>{E9299B05-310B-472D-BE31-5920E21F680D}</x14:id>
        </ext>
      </extLst>
    </cfRule>
  </conditionalFormatting>
  <conditionalFormatting sqref="F7:F16">
    <cfRule type="dataBar" priority="5">
      <dataBar minLength="0" maxLength="100">
        <cfvo type="min"/>
        <cfvo type="max"/>
        <color rgb="FFB68CD0"/>
      </dataBar>
      <extLst>
        <ext xmlns:x14="http://schemas.microsoft.com/office/spreadsheetml/2009/9/main" uri="{B025F937-C7B1-47D3-B67F-A62EFF666E3E}">
          <x14:id>{90E2ADD4-AFB5-4A33-995D-AB01D33C5FA0}</x14:id>
        </ext>
      </extLst>
    </cfRule>
    <cfRule type="dataBar" priority="6">
      <dataBar minLength="0" maxLength="100">
        <cfvo type="min"/>
        <cfvo type="max"/>
        <color theme="8" tint="-0.24997000396251678"/>
      </dataBar>
      <extLst>
        <ext xmlns:x14="http://schemas.microsoft.com/office/spreadsheetml/2009/9/main" uri="{B025F937-C7B1-47D3-B67F-A62EFF666E3E}">
          <x14:id>{319C4E8D-2F8C-4FAB-8FDB-11FCE3D8F9B0}</x14:id>
        </ext>
      </extLst>
    </cfRule>
    <cfRule type="dataBar" priority="7">
      <dataBar minLength="0" maxLength="100">
        <cfvo type="min"/>
        <cfvo type="max"/>
        <color theme="8" tint="-0.24997000396251678"/>
      </dataBar>
      <extLst>
        <ext xmlns:x14="http://schemas.microsoft.com/office/spreadsheetml/2009/9/main" uri="{B025F937-C7B1-47D3-B67F-A62EFF666E3E}">
          <x14:id>{DB92348D-D5EC-4516-A021-121F7FB9A0D5}</x14:id>
        </ext>
      </extLst>
    </cfRule>
  </conditionalFormatting>
  <conditionalFormatting sqref="F7:F17">
    <cfRule type="dataBar" priority="1">
      <dataBar minLength="0" maxLength="100">
        <cfvo type="min"/>
        <cfvo type="max"/>
        <color rgb="FFE28A92"/>
      </dataBar>
      <extLst>
        <ext xmlns:x14="http://schemas.microsoft.com/office/spreadsheetml/2009/9/main" uri="{B025F937-C7B1-47D3-B67F-A62EFF666E3E}">
          <x14:id>{4B35BE23-6AE7-4F88-9FBE-23BD43B633B6}</x14:id>
        </ext>
      </extLst>
    </cfRule>
    <cfRule type="dataBar" priority="2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{E3D4B872-E7CC-4BBC-8F41-C3CEBE122B55}</x14:id>
        </ext>
      </extLst>
    </cfRule>
    <cfRule type="dataBar" priority="3">
      <dataBar minLength="0" maxLength="100">
        <cfvo type="min"/>
        <cfvo type="max"/>
        <color theme="9" tint="-0.24997000396251678"/>
      </dataBar>
      <extLst>
        <ext xmlns:x14="http://schemas.microsoft.com/office/spreadsheetml/2009/9/main" uri="{B025F937-C7B1-47D3-B67F-A62EFF666E3E}">
          <x14:id>{8143595A-8F58-43A7-BC65-24DAF6233CFF}</x14:id>
        </ext>
      </extLst>
    </cfRule>
    <cfRule type="dataBar" priority="4">
      <dataBar minLength="0" maxLength="100">
        <cfvo type="min"/>
        <cfvo type="max"/>
        <color theme="9" tint="0.39998000860214233"/>
      </dataBar>
      <extLst>
        <ext xmlns:x14="http://schemas.microsoft.com/office/spreadsheetml/2009/9/main" uri="{B025F937-C7B1-47D3-B67F-A62EFF666E3E}">
          <x14:id>{BD868081-E91E-43B7-BF76-C9A38A4ADBB2}</x14:id>
        </ext>
      </extLst>
    </cfRule>
  </conditionalFormatting>
  <printOptions horizontalCentered="1" verticalCentered="1"/>
  <pageMargins left="0.25" right="0.25" top="0.75" bottom="0.75" header="0.3" footer="0.3"/>
  <pageSetup fitToWidth="0" fitToHeight="1" horizontalDpi="600" verticalDpi="600" orientation="portrait" scale="98" r:id="rId3"/>
  <headerFooter differentFirst="1" alignWithMargins="0">
    <oddFooter>&amp;CPage &amp;P of &amp;N</oddFooter>
  </headerFooter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9299B05-310B-472D-BE31-5920E21F680D}">
            <x14:dataBar minLength="0" maxLength="100" axisPosition="middle">
              <x14:cfvo type="autoMin"/>
              <x14:cfvo type="autoMax"/>
              <x14:negativeFillColor theme="0" tint="-0.24997000396251678"/>
              <x14:axisColor theme="7" tint="0.24998000264167786"/>
            </x14:dataBar>
            <x14:dxf/>
          </x14:cfRule>
          <xm:sqref>F7:G16</xm:sqref>
        </x14:conditionalFormatting>
        <x14:conditionalFormatting xmlns:xm="http://schemas.microsoft.com/office/excel/2006/main">
          <x14:cfRule type="dataBar" id="{90E2ADD4-AFB5-4A33-995D-AB01D33C5FA0}">
            <x14:dataBar minLength="0" maxLength="100">
              <x14:cfvo type="autoMin"/>
              <x14:cfvo type="autoMax"/>
              <x14:negativeFillColor theme="0" tint="-0.3499799966812134"/>
              <x14:axisColor rgb="FF000000"/>
            </x14:dataBar>
            <x14:dxf/>
          </x14:cfRule>
          <x14:cfRule type="dataBar" id="{319C4E8D-2F8C-4FAB-8FDB-11FCE3D8F9B0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DB92348D-D5EC-4516-A021-121F7FB9A0D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  <x14:dxf/>
          </x14:cfRule>
          <xm:sqref>F7:F16</xm:sqref>
        </x14:conditionalFormatting>
        <x14:conditionalFormatting xmlns:xm="http://schemas.microsoft.com/office/excel/2006/main">
          <x14:cfRule type="dataBar" id="{4B35BE23-6AE7-4F88-9FBE-23BD43B633B6}">
            <x14:dataBar minLength="0" maxLength="100">
              <x14:cfvo type="autoMin"/>
              <x14:cfvo type="autoMax"/>
              <x14:negativeFillColor theme="0" tint="-0.24997000396251678"/>
              <x14:axisColor rgb="FF000000"/>
            </x14:dataBar>
            <x14:dxf/>
          </x14:cfRule>
          <x14:cfRule type="dataBar" id="{E3D4B872-E7CC-4BBC-8F41-C3CEBE122B55}">
            <x14:dataBar minLength="0" maxLength="100">
              <x14:cfvo type="autoMin"/>
              <x14:cfvo type="autoMax"/>
              <x14:negativeFillColor theme="0" tint="-0.24997000396251678"/>
              <x14:axisColor rgb="FF000000"/>
            </x14:dataBar>
            <x14:dxf/>
          </x14:cfRule>
          <x14:cfRule type="dataBar" id="{8143595A-8F58-43A7-BC65-24DAF6233CFF}">
            <x14:dataBar minLength="0" maxLength="100">
              <x14:cfvo type="autoMin"/>
              <x14:cfvo type="autoMax"/>
              <x14:negativeFillColor rgb="FFFF0000"/>
              <x14:axisColor rgb="FF000000"/>
            </x14:dataBar>
            <x14:dxf/>
          </x14:cfRule>
          <x14:cfRule type="dataBar" id="{BD868081-E91E-43B7-BF76-C9A38A4ADBB2}">
            <x14:dataBar minLength="0" maxLength="100">
              <x14:cfvo type="autoMin"/>
              <x14:cfvo type="autoMax"/>
              <x14:negativeFillColor theme="0" tint="-0.3499799966812134"/>
              <x14:axisColor rgb="FF000000"/>
            </x14:dataBar>
            <x14:dxf/>
          </x14:cfRule>
          <xm:sqref>F7:F17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F56"/>
  <sheetViews>
    <sheetView showGridLines="0" workbookViewId="0" topLeftCell="A1">
      <selection activeCell="B51" sqref="B51:E56"/>
    </sheetView>
  </sheetViews>
  <sheetFormatPr defaultColWidth="9.140625" defaultRowHeight="15" customHeight="1"/>
  <cols>
    <col min="1" max="1" width="4.7109375" style="0" customWidth="1"/>
    <col min="2" max="2" width="28.421875" style="11" customWidth="1"/>
    <col min="3" max="5" width="19.7109375" style="0" customWidth="1"/>
    <col min="6" max="6" width="4.7109375" style="0" customWidth="1"/>
  </cols>
  <sheetData>
    <row r="1" spans="1:6" ht="35.25">
      <c r="A1" s="5"/>
      <c r="B1" s="59" t="s">
        <v>24</v>
      </c>
      <c r="C1" s="59"/>
      <c r="D1" s="59"/>
      <c r="E1" s="59"/>
      <c r="F1" t="s">
        <v>84</v>
      </c>
    </row>
    <row r="2" spans="1:6" ht="15" customHeight="1">
      <c r="A2" s="6" t="s">
        <v>84</v>
      </c>
      <c r="B2" s="37" t="s">
        <v>80</v>
      </c>
      <c r="C2" s="37" t="s">
        <v>81</v>
      </c>
      <c r="D2" s="37" t="s">
        <v>82</v>
      </c>
      <c r="E2" s="37" t="s">
        <v>83</v>
      </c>
      <c r="F2" t="s">
        <v>84</v>
      </c>
    </row>
    <row r="3" spans="1:5" ht="15" customHeight="1">
      <c r="A3" s="7"/>
      <c r="B3" s="38" t="s">
        <v>85</v>
      </c>
      <c r="C3" s="39">
        <v>1500</v>
      </c>
      <c r="D3" s="39">
        <v>1500</v>
      </c>
      <c r="E3" s="40">
        <f>'Apparel-Reception-Music-Pics'!$C3-'Apparel-Reception-Music-Pics'!$D3</f>
        <v>0</v>
      </c>
    </row>
    <row r="4" spans="1:5" ht="15" customHeight="1">
      <c r="A4" s="7"/>
      <c r="B4" s="38" t="s">
        <v>86</v>
      </c>
      <c r="C4" s="39">
        <v>2000</v>
      </c>
      <c r="D4" s="39">
        <v>2300</v>
      </c>
      <c r="E4" s="40">
        <f>'Apparel-Reception-Music-Pics'!$C4-'Apparel-Reception-Music-Pics'!$D4</f>
        <v>-300</v>
      </c>
    </row>
    <row r="5" spans="1:5" ht="15" customHeight="1">
      <c r="A5" s="7"/>
      <c r="B5" s="41" t="s">
        <v>88</v>
      </c>
      <c r="C5" s="39">
        <v>3000</v>
      </c>
      <c r="D5" s="39">
        <v>2750</v>
      </c>
      <c r="E5" s="40">
        <f>'Apparel-Reception-Music-Pics'!$C5-'Apparel-Reception-Music-Pics'!$D5</f>
        <v>250</v>
      </c>
    </row>
    <row r="6" spans="1:5" ht="15" customHeight="1">
      <c r="A6" s="7"/>
      <c r="B6" s="41" t="s">
        <v>89</v>
      </c>
      <c r="C6" s="39">
        <v>500</v>
      </c>
      <c r="D6" s="39">
        <v>500</v>
      </c>
      <c r="E6" s="40">
        <f>'Apparel-Reception-Music-Pics'!$C6-'Apparel-Reception-Music-Pics'!$D6</f>
        <v>0</v>
      </c>
    </row>
    <row r="7" spans="1:5" ht="15" customHeight="1">
      <c r="A7" s="7"/>
      <c r="B7" s="41" t="s">
        <v>90</v>
      </c>
      <c r="C7" s="39">
        <v>350</v>
      </c>
      <c r="D7" s="39">
        <v>300</v>
      </c>
      <c r="E7" s="40">
        <f>'Apparel-Reception-Music-Pics'!$C7-'Apparel-Reception-Music-Pics'!$D7</f>
        <v>50</v>
      </c>
    </row>
    <row r="8" spans="1:5" ht="15" customHeight="1">
      <c r="A8" s="7"/>
      <c r="B8" s="41" t="s">
        <v>91</v>
      </c>
      <c r="C8" s="39">
        <v>400</v>
      </c>
      <c r="D8" s="39">
        <v>550</v>
      </c>
      <c r="E8" s="40">
        <f>'Apparel-Reception-Music-Pics'!$C8-'Apparel-Reception-Music-Pics'!$D8</f>
        <v>-150</v>
      </c>
    </row>
    <row r="9" spans="1:5" ht="15" customHeight="1">
      <c r="A9" s="7"/>
      <c r="B9" s="41" t="s">
        <v>92</v>
      </c>
      <c r="C9" s="39">
        <v>20</v>
      </c>
      <c r="D9" s="39">
        <v>20</v>
      </c>
      <c r="E9" s="40">
        <f>'Apparel-Reception-Music-Pics'!$C9-'Apparel-Reception-Music-Pics'!$D9</f>
        <v>0</v>
      </c>
    </row>
    <row r="10" spans="1:5" ht="15" customHeight="1">
      <c r="A10" s="7"/>
      <c r="B10" s="38" t="s">
        <v>87</v>
      </c>
      <c r="C10" s="39">
        <v>300</v>
      </c>
      <c r="D10" s="39">
        <v>250</v>
      </c>
      <c r="E10" s="40">
        <f>'Apparel-Reception-Music-Pics'!$C10-'Apparel-Reception-Music-Pics'!$D10</f>
        <v>50</v>
      </c>
    </row>
    <row r="11" spans="1:5" ht="15" customHeight="1">
      <c r="A11" s="7"/>
      <c r="B11" s="41" t="s">
        <v>93</v>
      </c>
      <c r="C11" s="39">
        <v>300</v>
      </c>
      <c r="D11" s="39">
        <v>350</v>
      </c>
      <c r="E11" s="40">
        <f>'Apparel-Reception-Music-Pics'!$C11-'Apparel-Reception-Music-Pics'!$D11</f>
        <v>-50</v>
      </c>
    </row>
    <row r="12" spans="1:5" ht="15" customHeight="1">
      <c r="A12" s="7"/>
      <c r="B12" s="41" t="s">
        <v>94</v>
      </c>
      <c r="C12" s="39">
        <v>500</v>
      </c>
      <c r="D12" s="39">
        <v>500</v>
      </c>
      <c r="E12" s="40">
        <f>'Apparel-Reception-Music-Pics'!$C12-'Apparel-Reception-Music-Pics'!$D12</f>
        <v>0</v>
      </c>
    </row>
    <row r="13" spans="1:5" ht="15" customHeight="1">
      <c r="A13" s="7"/>
      <c r="B13" s="38" t="s">
        <v>95</v>
      </c>
      <c r="C13" s="39">
        <v>200</v>
      </c>
      <c r="D13" s="39">
        <v>175</v>
      </c>
      <c r="E13" s="40">
        <f>'Apparel-Reception-Music-Pics'!$C13-'Apparel-Reception-Music-Pics'!$D13</f>
        <v>25</v>
      </c>
    </row>
    <row r="14" spans="1:5" ht="15" customHeight="1">
      <c r="A14" s="7"/>
      <c r="B14" s="41" t="s">
        <v>99</v>
      </c>
      <c r="C14" s="39">
        <v>400</v>
      </c>
      <c r="D14" s="39">
        <v>550</v>
      </c>
      <c r="E14" s="40">
        <f>'Apparel-Reception-Music-Pics'!$C14-'Apparel-Reception-Music-Pics'!$D14</f>
        <v>-150</v>
      </c>
    </row>
    <row r="15" spans="1:5" ht="15" customHeight="1">
      <c r="A15" s="8"/>
      <c r="B15" s="41" t="s">
        <v>96</v>
      </c>
      <c r="C15" s="39">
        <v>20</v>
      </c>
      <c r="D15" s="39">
        <v>25</v>
      </c>
      <c r="E15" s="40">
        <f>'Apparel-Reception-Music-Pics'!$C15-'Apparel-Reception-Music-Pics'!$D15</f>
        <v>-5</v>
      </c>
    </row>
    <row r="16" spans="1:5" ht="15" customHeight="1">
      <c r="A16" s="5"/>
      <c r="B16" s="42" t="s">
        <v>54</v>
      </c>
      <c r="C16" s="43">
        <f>SUBTOTAL(109,[ESTIMATED])</f>
        <v>9490</v>
      </c>
      <c r="D16" s="43">
        <f>SUBTOTAL(109,[ACTUAL])</f>
        <v>9770</v>
      </c>
      <c r="E16" s="43">
        <f>SUBTOTAL(109,[OVER/UNDER])</f>
        <v>-280</v>
      </c>
    </row>
    <row r="17" spans="1:5" ht="15" customHeight="1">
      <c r="A17" s="5"/>
      <c r="B17" s="62"/>
      <c r="C17" s="62"/>
      <c r="D17" s="62"/>
      <c r="E17" s="62"/>
    </row>
    <row r="18" spans="1:5" ht="35.25">
      <c r="A18" s="10"/>
      <c r="B18" s="59" t="s">
        <v>68</v>
      </c>
      <c r="C18" s="59"/>
      <c r="D18" s="59"/>
      <c r="E18" s="59"/>
    </row>
    <row r="19" spans="1:5" ht="15" customHeight="1">
      <c r="A19" s="10"/>
      <c r="B19" s="37" t="s">
        <v>80</v>
      </c>
      <c r="C19" s="37" t="s">
        <v>81</v>
      </c>
      <c r="D19" s="37" t="s">
        <v>82</v>
      </c>
      <c r="E19" s="37" t="s">
        <v>83</v>
      </c>
    </row>
    <row r="20" spans="1:5" ht="15" customHeight="1">
      <c r="A20" s="10"/>
      <c r="B20" s="38" t="s">
        <v>51</v>
      </c>
      <c r="C20" s="39">
        <v>200</v>
      </c>
      <c r="D20" s="39">
        <v>150</v>
      </c>
      <c r="E20" s="44">
        <f>'Apparel-Reception-Music-Pics'!$C20-'Apparel-Reception-Music-Pics'!$D20</f>
        <v>50</v>
      </c>
    </row>
    <row r="21" spans="1:5" ht="15" customHeight="1">
      <c r="A21" s="10"/>
      <c r="B21" s="38" t="s">
        <v>39</v>
      </c>
      <c r="C21" s="39">
        <v>100</v>
      </c>
      <c r="D21" s="39">
        <v>50</v>
      </c>
      <c r="E21" s="44">
        <f>'Apparel-Reception-Music-Pics'!$C21-'Apparel-Reception-Music-Pics'!$D21</f>
        <v>50</v>
      </c>
    </row>
    <row r="22" spans="1:5" ht="15" customHeight="1">
      <c r="A22" s="10"/>
      <c r="B22" s="41" t="s">
        <v>0</v>
      </c>
      <c r="C22" s="39">
        <v>0</v>
      </c>
      <c r="D22" s="39">
        <v>0</v>
      </c>
      <c r="E22" s="44">
        <f>'Apparel-Reception-Music-Pics'!$C22-'Apparel-Reception-Music-Pics'!$D22</f>
        <v>0</v>
      </c>
    </row>
    <row r="23" spans="1:5" ht="15" customHeight="1">
      <c r="A23" s="10"/>
      <c r="B23" s="41" t="s">
        <v>1</v>
      </c>
      <c r="C23" s="39">
        <v>0</v>
      </c>
      <c r="D23" s="39">
        <v>0</v>
      </c>
      <c r="E23" s="44">
        <f>'Apparel-Reception-Music-Pics'!$C23-'Apparel-Reception-Music-Pics'!$D23</f>
        <v>0</v>
      </c>
    </row>
    <row r="24" spans="1:5" ht="15" customHeight="1">
      <c r="A24" s="10"/>
      <c r="B24" s="41" t="s">
        <v>2</v>
      </c>
      <c r="C24" s="39">
        <v>0</v>
      </c>
      <c r="D24" s="39">
        <v>0</v>
      </c>
      <c r="E24" s="44">
        <f>'Apparel-Reception-Music-Pics'!$C24-'Apparel-Reception-Music-Pics'!$D24</f>
        <v>0</v>
      </c>
    </row>
    <row r="25" spans="1:5" ht="15" customHeight="1">
      <c r="A25" s="10"/>
      <c r="B25" s="41" t="s">
        <v>13</v>
      </c>
      <c r="C25" s="39">
        <v>700</v>
      </c>
      <c r="D25" s="39">
        <v>700</v>
      </c>
      <c r="E25" s="44">
        <f>'Apparel-Reception-Music-Pics'!$C25-'Apparel-Reception-Music-Pics'!$D25</f>
        <v>0</v>
      </c>
    </row>
    <row r="26" spans="2:5" ht="15" customHeight="1">
      <c r="B26" s="41" t="s">
        <v>25</v>
      </c>
      <c r="C26" s="39">
        <v>50</v>
      </c>
      <c r="D26" s="39">
        <v>28</v>
      </c>
      <c r="E26" s="44">
        <f>'Apparel-Reception-Music-Pics'!$C26-'Apparel-Reception-Music-Pics'!$D26</f>
        <v>22</v>
      </c>
    </row>
    <row r="27" spans="2:5" ht="15" customHeight="1">
      <c r="B27" s="41" t="s">
        <v>40</v>
      </c>
      <c r="C27" s="39">
        <v>0</v>
      </c>
      <c r="D27" s="39">
        <v>0</v>
      </c>
      <c r="E27" s="44">
        <f>'Apparel-Reception-Music-Pics'!$C27-'Apparel-Reception-Music-Pics'!$D27</f>
        <v>0</v>
      </c>
    </row>
    <row r="28" spans="1:5" ht="15" customHeight="1">
      <c r="A28" s="5"/>
      <c r="B28" s="42" t="s">
        <v>62</v>
      </c>
      <c r="C28" s="43">
        <f>SUBTOTAL(109,[ESTIMATED])</f>
        <v>1050</v>
      </c>
      <c r="D28" s="43">
        <f>SUBTOTAL(109,[ACTUAL])</f>
        <v>928</v>
      </c>
      <c r="E28" s="43">
        <f>SUBTOTAL(109,[OVER/UNDER])</f>
        <v>122</v>
      </c>
    </row>
    <row r="29" spans="1:5" ht="15" customHeight="1">
      <c r="A29" s="10"/>
      <c r="B29" s="61" t="s">
        <v>69</v>
      </c>
      <c r="C29" s="61"/>
      <c r="D29" s="61"/>
      <c r="E29" s="61"/>
    </row>
    <row r="30" spans="1:5" ht="15" customHeight="1">
      <c r="A30" s="10"/>
      <c r="B30" s="63"/>
      <c r="C30" s="63"/>
      <c r="D30" s="63"/>
      <c r="E30" s="63"/>
    </row>
    <row r="31" spans="1:5" ht="35.25">
      <c r="A31" s="7"/>
      <c r="B31" s="60" t="s">
        <v>74</v>
      </c>
      <c r="C31" s="60"/>
      <c r="D31" s="60"/>
      <c r="E31" s="60"/>
    </row>
    <row r="32" spans="1:5" ht="15" customHeight="1">
      <c r="A32" s="9"/>
      <c r="B32" s="37" t="s">
        <v>80</v>
      </c>
      <c r="C32" s="37" t="s">
        <v>81</v>
      </c>
      <c r="D32" s="37" t="s">
        <v>82</v>
      </c>
      <c r="E32" s="37" t="s">
        <v>83</v>
      </c>
    </row>
    <row r="33" spans="1:5" ht="15" customHeight="1">
      <c r="A33" s="5"/>
      <c r="B33" s="38" t="s">
        <v>35</v>
      </c>
      <c r="C33" s="39">
        <v>400</v>
      </c>
      <c r="D33" s="39">
        <v>400</v>
      </c>
      <c r="E33" s="44">
        <f>'Apparel-Reception-Music-Pics'!$C33-'Apparel-Reception-Music-Pics'!$D33</f>
        <v>0</v>
      </c>
    </row>
    <row r="34" spans="1:5" ht="15" customHeight="1">
      <c r="A34" t="s">
        <v>84</v>
      </c>
      <c r="B34" s="41" t="s">
        <v>36</v>
      </c>
      <c r="C34" s="39">
        <v>200</v>
      </c>
      <c r="D34" s="39">
        <v>0</v>
      </c>
      <c r="E34" s="44">
        <f>'Apparel-Reception-Music-Pics'!$C34-'Apparel-Reception-Music-Pics'!$D34</f>
        <v>200</v>
      </c>
    </row>
    <row r="35" spans="1:5" ht="15" customHeight="1">
      <c r="A35" s="10"/>
      <c r="B35" s="45" t="s">
        <v>75</v>
      </c>
      <c r="C35" s="43">
        <f>SUBTOTAL(109,[ESTIMATED])</f>
        <v>600</v>
      </c>
      <c r="D35" s="43">
        <f>SUBTOTAL(109,[ACTUAL])</f>
        <v>400</v>
      </c>
      <c r="E35" s="43">
        <f>SUBTOTAL(109,[OVER/UNDER])</f>
        <v>200</v>
      </c>
    </row>
    <row r="36" spans="1:5" ht="15" customHeight="1">
      <c r="A36" s="10"/>
      <c r="B36" s="64"/>
      <c r="C36" s="64"/>
      <c r="D36" s="64"/>
      <c r="E36" s="64"/>
    </row>
    <row r="37" spans="1:5" ht="35.25">
      <c r="A37" s="7"/>
      <c r="B37" s="59" t="s">
        <v>59</v>
      </c>
      <c r="C37" s="59"/>
      <c r="D37" s="59"/>
      <c r="E37" s="59"/>
    </row>
    <row r="38" spans="1:5" ht="15" customHeight="1">
      <c r="A38" s="7"/>
      <c r="B38" s="37" t="s">
        <v>80</v>
      </c>
      <c r="C38" s="37" t="s">
        <v>81</v>
      </c>
      <c r="D38" s="37" t="s">
        <v>82</v>
      </c>
      <c r="E38" s="37" t="s">
        <v>83</v>
      </c>
    </row>
    <row r="39" spans="1:5" ht="15" customHeight="1">
      <c r="A39" s="7"/>
      <c r="B39" s="41" t="s">
        <v>16</v>
      </c>
      <c r="C39" s="39">
        <v>500</v>
      </c>
      <c r="D39" s="39">
        <v>450</v>
      </c>
      <c r="E39" s="44">
        <f>'Apparel-Reception-Music-Pics'!$C39-'Apparel-Reception-Music-Pics'!$D39</f>
        <v>50</v>
      </c>
    </row>
    <row r="40" spans="1:5" ht="15" customHeight="1">
      <c r="A40" s="7"/>
      <c r="B40" s="41" t="s">
        <v>17</v>
      </c>
      <c r="C40" s="39">
        <v>200</v>
      </c>
      <c r="D40" s="39">
        <v>175</v>
      </c>
      <c r="E40" s="44">
        <f>'Apparel-Reception-Music-Pics'!$C40-'Apparel-Reception-Music-Pics'!$D40</f>
        <v>25</v>
      </c>
    </row>
    <row r="41" spans="1:5" ht="15" customHeight="1">
      <c r="A41" s="7"/>
      <c r="B41" s="41" t="s">
        <v>41</v>
      </c>
      <c r="C41" s="39">
        <v>100</v>
      </c>
      <c r="D41" s="39">
        <v>100</v>
      </c>
      <c r="E41" s="44">
        <f>'Apparel-Reception-Music-Pics'!$C41-'Apparel-Reception-Music-Pics'!$D41</f>
        <v>0</v>
      </c>
    </row>
    <row r="42" spans="1:5" ht="15" customHeight="1">
      <c r="A42" s="7"/>
      <c r="B42" s="41" t="s">
        <v>42</v>
      </c>
      <c r="C42" s="39">
        <v>0</v>
      </c>
      <c r="D42" s="39">
        <v>0</v>
      </c>
      <c r="E42" s="44">
        <f>'Apparel-Reception-Music-Pics'!$C42-'Apparel-Reception-Music-Pics'!$D42</f>
        <v>0</v>
      </c>
    </row>
    <row r="43" spans="1:5" ht="15" customHeight="1">
      <c r="A43" s="7"/>
      <c r="B43" s="41" t="s">
        <v>43</v>
      </c>
      <c r="C43" s="39">
        <v>25</v>
      </c>
      <c r="D43" s="39">
        <v>25</v>
      </c>
      <c r="E43" s="44">
        <f>'Apparel-Reception-Music-Pics'!$C43-'Apparel-Reception-Music-Pics'!$D43</f>
        <v>0</v>
      </c>
    </row>
    <row r="44" spans="1:5" ht="15" customHeight="1">
      <c r="A44" s="9"/>
      <c r="B44" s="41" t="s">
        <v>18</v>
      </c>
      <c r="C44" s="39">
        <v>75</v>
      </c>
      <c r="D44" s="39">
        <v>80</v>
      </c>
      <c r="E44" s="44">
        <f>'Apparel-Reception-Music-Pics'!$C44-'Apparel-Reception-Music-Pics'!$D44</f>
        <v>-5</v>
      </c>
    </row>
    <row r="45" spans="1:5" ht="15" customHeight="1">
      <c r="A45" s="5"/>
      <c r="B45" s="41" t="s">
        <v>44</v>
      </c>
      <c r="C45" s="39">
        <v>35</v>
      </c>
      <c r="D45" s="39">
        <v>40</v>
      </c>
      <c r="E45" s="44">
        <f>'Apparel-Reception-Music-Pics'!$C45-'Apparel-Reception-Music-Pics'!$D45</f>
        <v>-5</v>
      </c>
    </row>
    <row r="46" spans="1:5" ht="15" customHeight="1">
      <c r="A46" t="s">
        <v>84</v>
      </c>
      <c r="B46" s="41" t="s">
        <v>31</v>
      </c>
      <c r="C46" s="39">
        <v>0</v>
      </c>
      <c r="D46" s="39">
        <v>0</v>
      </c>
      <c r="E46" s="44">
        <f>'Apparel-Reception-Music-Pics'!$C46-'Apparel-Reception-Music-Pics'!$D46</f>
        <v>0</v>
      </c>
    </row>
    <row r="47" spans="1:5" ht="15" customHeight="1">
      <c r="A47" s="10"/>
      <c r="B47" s="41" t="s">
        <v>19</v>
      </c>
      <c r="C47" s="39">
        <v>0</v>
      </c>
      <c r="D47" s="39">
        <v>0</v>
      </c>
      <c r="E47" s="44">
        <f>'Apparel-Reception-Music-Pics'!$C47-'Apparel-Reception-Music-Pics'!$D47</f>
        <v>0</v>
      </c>
    </row>
    <row r="48" spans="1:5" ht="15" customHeight="1">
      <c r="A48" s="7"/>
      <c r="B48" s="45" t="s">
        <v>73</v>
      </c>
      <c r="C48" s="43">
        <f>SUBTOTAL(109,[ESTIMATED])</f>
        <v>935</v>
      </c>
      <c r="D48" s="43">
        <f>SUBTOTAL(109,[ACTUAL])</f>
        <v>870</v>
      </c>
      <c r="E48" s="43">
        <f>SUBTOTAL(109,[OVER/UNDER])</f>
        <v>65</v>
      </c>
    </row>
    <row r="49" spans="1:5" ht="15" customHeight="1">
      <c r="A49" s="7"/>
      <c r="B49" s="64"/>
      <c r="C49" s="64"/>
      <c r="D49" s="64"/>
      <c r="E49" s="64"/>
    </row>
    <row r="50" spans="1:5" ht="35.25">
      <c r="A50" s="7"/>
      <c r="B50" s="59" t="s">
        <v>20</v>
      </c>
      <c r="C50" s="59"/>
      <c r="D50" s="59"/>
      <c r="E50" s="59"/>
    </row>
    <row r="51" spans="1:5" ht="15" customHeight="1">
      <c r="A51" s="9"/>
      <c r="B51" s="37" t="s">
        <v>80</v>
      </c>
      <c r="C51" s="37" t="s">
        <v>81</v>
      </c>
      <c r="D51" s="37" t="s">
        <v>82</v>
      </c>
      <c r="E51" s="37" t="s">
        <v>83</v>
      </c>
    </row>
    <row r="52" spans="2:5" ht="15" customHeight="1">
      <c r="B52" s="41" t="s">
        <v>21</v>
      </c>
      <c r="C52" s="39">
        <v>1300</v>
      </c>
      <c r="D52" s="39">
        <v>1300</v>
      </c>
      <c r="E52" s="44">
        <f>'Apparel-Reception-Music-Pics'!$C52-'Apparel-Reception-Music-Pics'!$D52</f>
        <v>0</v>
      </c>
    </row>
    <row r="53" spans="2:5" ht="15" customHeight="1">
      <c r="B53" s="41" t="s">
        <v>37</v>
      </c>
      <c r="C53" s="39">
        <v>25</v>
      </c>
      <c r="D53" s="39">
        <v>25</v>
      </c>
      <c r="E53" s="44">
        <f>'Apparel-Reception-Music-Pics'!$C53-'Apparel-Reception-Music-Pics'!$D53</f>
        <v>0</v>
      </c>
    </row>
    <row r="54" spans="2:5" ht="15" customHeight="1">
      <c r="B54" s="41" t="s">
        <v>38</v>
      </c>
      <c r="C54" s="39">
        <v>100</v>
      </c>
      <c r="D54" s="39">
        <v>100</v>
      </c>
      <c r="E54" s="44">
        <f>'Apparel-Reception-Music-Pics'!$C54-'Apparel-Reception-Music-Pics'!$D54</f>
        <v>0</v>
      </c>
    </row>
    <row r="55" spans="2:5" ht="15" customHeight="1">
      <c r="B55" s="41" t="s">
        <v>22</v>
      </c>
      <c r="C55" s="39">
        <v>200</v>
      </c>
      <c r="D55" s="39">
        <v>150</v>
      </c>
      <c r="E55" s="44">
        <f>'Apparel-Reception-Music-Pics'!$C55-'Apparel-Reception-Music-Pics'!$D55</f>
        <v>50</v>
      </c>
    </row>
    <row r="56" spans="2:5" ht="15" customHeight="1">
      <c r="B56" s="45" t="s">
        <v>61</v>
      </c>
      <c r="C56" s="43">
        <f>SUBTOTAL(109,[ESTIMATED])</f>
        <v>1625</v>
      </c>
      <c r="D56" s="43">
        <f>SUBTOTAL(109,[ACTUAL])</f>
        <v>1575</v>
      </c>
      <c r="E56" s="43">
        <f>SUBTOTAL(109,[OVER/UNDER])</f>
        <v>50</v>
      </c>
    </row>
  </sheetData>
  <mergeCells count="10">
    <mergeCell ref="B1:E1"/>
    <mergeCell ref="B18:E18"/>
    <mergeCell ref="B31:E31"/>
    <mergeCell ref="B37:E37"/>
    <mergeCell ref="B50:E50"/>
    <mergeCell ref="B29:E29"/>
    <mergeCell ref="B17:E17"/>
    <mergeCell ref="B30:E30"/>
    <mergeCell ref="B36:E36"/>
    <mergeCell ref="B49:E49"/>
  </mergeCells>
  <printOptions horizontalCentered="1"/>
  <pageMargins left="0.7" right="0.7" top="0.75" bottom="0.75" header="0.3" footer="0.3"/>
  <pageSetup fitToHeight="0" fitToWidth="1" horizontalDpi="600" verticalDpi="600" orientation="portrait" scale="96" r:id="rId6"/>
  <headerFooter differentFirst="1">
    <oddFooter>&amp;CPage &amp;P of &amp;N</oddFooter>
  </headerFooter>
  <tableParts>
    <tablePart r:id="rId2"/>
    <tablePart r:id="rId5"/>
    <tablePart r:id="rId4"/>
    <tablePart r:id="rId3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54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  <x14:dxf/>
          </x14:cfRule>
          <xm:sqref>E52:E55 E39:E47 E33:E34 E20:E27 E3:E15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E48"/>
  <sheetViews>
    <sheetView showGridLines="0" workbookViewId="0" topLeftCell="A1">
      <selection activeCell="I25" sqref="I25"/>
    </sheetView>
  </sheetViews>
  <sheetFormatPr defaultColWidth="9.140625" defaultRowHeight="15" customHeight="1"/>
  <cols>
    <col min="1" max="1" width="4.7109375" style="0" customWidth="1"/>
    <col min="2" max="2" width="30.140625" style="11" customWidth="1"/>
    <col min="3" max="5" width="19.7109375" style="0" customWidth="1"/>
    <col min="6" max="6" width="4.7109375" style="0" customWidth="1"/>
  </cols>
  <sheetData>
    <row r="1" spans="1:5" ht="35.25">
      <c r="A1" s="5"/>
      <c r="B1" s="59" t="s">
        <v>70</v>
      </c>
      <c r="C1" s="59"/>
      <c r="D1" s="59"/>
      <c r="E1" s="59"/>
    </row>
    <row r="2" spans="1:5" ht="15" customHeight="1">
      <c r="A2" t="s">
        <v>84</v>
      </c>
      <c r="B2" s="37" t="s">
        <v>80</v>
      </c>
      <c r="C2" s="37" t="s">
        <v>81</v>
      </c>
      <c r="D2" s="37" t="s">
        <v>82</v>
      </c>
      <c r="E2" s="37" t="s">
        <v>83</v>
      </c>
    </row>
    <row r="3" spans="1:5" ht="15" customHeight="1">
      <c r="A3" s="10"/>
      <c r="B3" s="38" t="s">
        <v>60</v>
      </c>
      <c r="C3" s="39">
        <v>0</v>
      </c>
      <c r="D3" s="39">
        <v>0</v>
      </c>
      <c r="E3" s="44">
        <f>'Decoration-Flowers-Gifts-Travel'!$C3-'Decoration-Flowers-Gifts-Travel'!$D3</f>
        <v>0</v>
      </c>
    </row>
    <row r="4" spans="1:5" ht="15" customHeight="1">
      <c r="A4" s="7"/>
      <c r="B4" s="41" t="s">
        <v>67</v>
      </c>
      <c r="C4" s="39">
        <v>300</v>
      </c>
      <c r="D4" s="39">
        <v>320</v>
      </c>
      <c r="E4" s="44">
        <f>'Decoration-Flowers-Gifts-Travel'!$C4-'Decoration-Flowers-Gifts-Travel'!$D4</f>
        <v>-20</v>
      </c>
    </row>
    <row r="5" spans="1:5" ht="15" customHeight="1">
      <c r="A5" s="7"/>
      <c r="B5" s="41" t="s">
        <v>5</v>
      </c>
      <c r="C5" s="39">
        <v>100</v>
      </c>
      <c r="D5" s="39">
        <v>75</v>
      </c>
      <c r="E5" s="44">
        <f>'Decoration-Flowers-Gifts-Travel'!$C5-'Decoration-Flowers-Gifts-Travel'!$D5</f>
        <v>25</v>
      </c>
    </row>
    <row r="6" spans="1:5" ht="15" customHeight="1">
      <c r="A6" s="7"/>
      <c r="B6" s="41" t="s">
        <v>6</v>
      </c>
      <c r="C6" s="39">
        <v>100</v>
      </c>
      <c r="D6" s="39">
        <v>75</v>
      </c>
      <c r="E6" s="44">
        <f>'Decoration-Flowers-Gifts-Travel'!$C6-'Decoration-Flowers-Gifts-Travel'!$D6</f>
        <v>25</v>
      </c>
    </row>
    <row r="7" spans="1:5" ht="15" customHeight="1">
      <c r="A7" s="7"/>
      <c r="B7" s="41" t="s">
        <v>7</v>
      </c>
      <c r="C7" s="39">
        <v>200</v>
      </c>
      <c r="D7" s="39">
        <v>250</v>
      </c>
      <c r="E7" s="44">
        <f>'Decoration-Flowers-Gifts-Travel'!$C7-'Decoration-Flowers-Gifts-Travel'!$D7</f>
        <v>-50</v>
      </c>
    </row>
    <row r="8" spans="1:5" ht="15" customHeight="1">
      <c r="A8" s="9"/>
      <c r="B8" s="45" t="s">
        <v>66</v>
      </c>
      <c r="C8" s="43">
        <f>SUBTOTAL(109,[ESTIMATED])</f>
        <v>700</v>
      </c>
      <c r="D8" s="43">
        <f>SUBTOTAL(109,[ACTUAL])</f>
        <v>720</v>
      </c>
      <c r="E8" s="43">
        <f>SUBTOTAL(109,[OVER/UNDER])</f>
        <v>-20</v>
      </c>
    </row>
    <row r="9" spans="1:5" ht="15" customHeight="1">
      <c r="A9" s="5"/>
      <c r="B9" s="65" t="s">
        <v>71</v>
      </c>
      <c r="C9" s="65"/>
      <c r="D9" s="65"/>
      <c r="E9" s="65"/>
    </row>
    <row r="10" spans="1:5" ht="15" customHeight="1">
      <c r="A10" s="5"/>
      <c r="B10" s="65"/>
      <c r="C10" s="65"/>
      <c r="D10" s="65"/>
      <c r="E10" s="65"/>
    </row>
    <row r="11" spans="1:5" ht="35.25">
      <c r="A11" t="s">
        <v>84</v>
      </c>
      <c r="B11" s="59" t="s">
        <v>4</v>
      </c>
      <c r="C11" s="59"/>
      <c r="D11" s="59"/>
      <c r="E11" s="59"/>
    </row>
    <row r="12" spans="1:5" ht="15" customHeight="1">
      <c r="A12" s="10"/>
      <c r="B12" s="37" t="s">
        <v>80</v>
      </c>
      <c r="C12" s="37" t="s">
        <v>81</v>
      </c>
      <c r="D12" s="37" t="s">
        <v>82</v>
      </c>
      <c r="E12" s="37" t="s">
        <v>83</v>
      </c>
    </row>
    <row r="13" spans="1:5" ht="15" customHeight="1">
      <c r="A13" s="7"/>
      <c r="B13" s="46" t="s">
        <v>14</v>
      </c>
      <c r="C13" s="47">
        <v>500</v>
      </c>
      <c r="D13" s="47">
        <v>450</v>
      </c>
      <c r="E13" s="48">
        <f>'Decoration-Flowers-Gifts-Travel'!$C13-'Decoration-Flowers-Gifts-Travel'!$D13</f>
        <v>50</v>
      </c>
    </row>
    <row r="14" spans="1:5" ht="15" customHeight="1">
      <c r="A14" s="7"/>
      <c r="B14" s="46" t="s">
        <v>32</v>
      </c>
      <c r="C14" s="47">
        <v>0</v>
      </c>
      <c r="D14" s="47">
        <v>0</v>
      </c>
      <c r="E14" s="49">
        <f>'Decoration-Flowers-Gifts-Travel'!$C14-'Decoration-Flowers-Gifts-Travel'!$D14</f>
        <v>0</v>
      </c>
    </row>
    <row r="15" spans="1:5" ht="15" customHeight="1">
      <c r="A15" s="7"/>
      <c r="B15" s="46" t="s">
        <v>33</v>
      </c>
      <c r="C15" s="47">
        <v>0</v>
      </c>
      <c r="D15" s="47">
        <v>0</v>
      </c>
      <c r="E15" s="49">
        <f>'Decoration-Flowers-Gifts-Travel'!$C15-'Decoration-Flowers-Gifts-Travel'!$D15</f>
        <v>0</v>
      </c>
    </row>
    <row r="16" spans="1:5" ht="15" customHeight="1">
      <c r="A16" s="7"/>
      <c r="B16" s="46" t="s">
        <v>15</v>
      </c>
      <c r="C16" s="47">
        <v>400</v>
      </c>
      <c r="D16" s="47">
        <v>400</v>
      </c>
      <c r="E16" s="49">
        <f>'Decoration-Flowers-Gifts-Travel'!$C16-'Decoration-Flowers-Gifts-Travel'!$D16</f>
        <v>0</v>
      </c>
    </row>
    <row r="17" spans="1:5" ht="15" customHeight="1">
      <c r="A17" s="9"/>
      <c r="B17" s="46" t="s">
        <v>10</v>
      </c>
      <c r="C17" s="47">
        <v>0</v>
      </c>
      <c r="D17" s="47">
        <v>0</v>
      </c>
      <c r="E17" s="49">
        <f>'Decoration-Flowers-Gifts-Travel'!$C17-'Decoration-Flowers-Gifts-Travel'!$D17</f>
        <v>0</v>
      </c>
    </row>
    <row r="18" spans="1:5" ht="15" customHeight="1">
      <c r="A18" s="5"/>
      <c r="B18" s="50" t="s">
        <v>64</v>
      </c>
      <c r="C18" s="51">
        <f>SUBTOTAL(109,[ESTIMATED])</f>
        <v>900</v>
      </c>
      <c r="D18" s="51">
        <f>SUBTOTAL(109,[ACTUAL])</f>
        <v>850</v>
      </c>
      <c r="E18" s="52">
        <f>SUBTOTAL(109,[OVER/UNDER])</f>
        <v>50</v>
      </c>
    </row>
    <row r="19" spans="1:5" ht="15" customHeight="1">
      <c r="A19" s="5"/>
      <c r="B19" s="66"/>
      <c r="C19" s="66"/>
      <c r="D19" s="66"/>
      <c r="E19" s="66"/>
    </row>
    <row r="20" spans="1:5" ht="35.25">
      <c r="A20" s="10"/>
      <c r="B20" s="59" t="s">
        <v>8</v>
      </c>
      <c r="C20" s="59"/>
      <c r="D20" s="59"/>
      <c r="E20" s="59"/>
    </row>
    <row r="21" spans="1:5" ht="15" customHeight="1">
      <c r="A21" s="10"/>
      <c r="B21" s="53" t="s">
        <v>80</v>
      </c>
      <c r="C21" s="53" t="s">
        <v>81</v>
      </c>
      <c r="D21" s="53" t="s">
        <v>82</v>
      </c>
      <c r="E21" s="53" t="s">
        <v>83</v>
      </c>
    </row>
    <row r="22" spans="1:5" ht="15" customHeight="1">
      <c r="A22" s="7"/>
      <c r="B22" s="46" t="s">
        <v>26</v>
      </c>
      <c r="C22" s="47">
        <v>1000</v>
      </c>
      <c r="D22" s="47">
        <v>400</v>
      </c>
      <c r="E22" s="48">
        <f>'Decoration-Flowers-Gifts-Travel'!$C22-'Decoration-Flowers-Gifts-Travel'!$D22</f>
        <v>600</v>
      </c>
    </row>
    <row r="23" spans="1:5" ht="15" customHeight="1">
      <c r="A23" s="7"/>
      <c r="B23" s="46" t="s">
        <v>97</v>
      </c>
      <c r="C23" s="47">
        <v>150</v>
      </c>
      <c r="D23" s="47">
        <v>200</v>
      </c>
      <c r="E23" s="48">
        <f>'Decoration-Flowers-Gifts-Travel'!$C23-'Decoration-Flowers-Gifts-Travel'!$D23</f>
        <v>-50</v>
      </c>
    </row>
    <row r="24" spans="1:5" ht="15" customHeight="1">
      <c r="A24" s="7"/>
      <c r="B24" s="46" t="s">
        <v>98</v>
      </c>
      <c r="C24" s="47">
        <v>150</v>
      </c>
      <c r="D24" s="47">
        <v>200</v>
      </c>
      <c r="E24" s="49">
        <f>'Decoration-Flowers-Gifts-Travel'!$C24-'Decoration-Flowers-Gifts-Travel'!$D24</f>
        <v>-50</v>
      </c>
    </row>
    <row r="25" spans="1:5" ht="15" customHeight="1">
      <c r="A25" s="9"/>
      <c r="B25" s="46" t="s">
        <v>27</v>
      </c>
      <c r="C25" s="47">
        <v>25</v>
      </c>
      <c r="D25" s="47">
        <v>25</v>
      </c>
      <c r="E25" s="49">
        <f>'Decoration-Flowers-Gifts-Travel'!$C25-'Decoration-Flowers-Gifts-Travel'!$D25</f>
        <v>0</v>
      </c>
    </row>
    <row r="26" spans="1:5" ht="15" customHeight="1">
      <c r="A26" s="5"/>
      <c r="B26" s="46" t="s">
        <v>34</v>
      </c>
      <c r="C26" s="47">
        <v>20</v>
      </c>
      <c r="D26" s="47">
        <v>250</v>
      </c>
      <c r="E26" s="49">
        <f>'Decoration-Flowers-Gifts-Travel'!$C26-'Decoration-Flowers-Gifts-Travel'!$D26</f>
        <v>-230</v>
      </c>
    </row>
    <row r="27" spans="1:5" ht="15" customHeight="1">
      <c r="A27" t="s">
        <v>84</v>
      </c>
      <c r="B27" s="54" t="s">
        <v>65</v>
      </c>
      <c r="C27" s="55">
        <f>SUBTOTAL(109,[ESTIMATED])</f>
        <v>1345</v>
      </c>
      <c r="D27" s="55">
        <f>SUBTOTAL(109,[ACTUAL])</f>
        <v>1075</v>
      </c>
      <c r="E27" s="49">
        <f>SUBTOTAL(109,[OVER/UNDER])</f>
        <v>270</v>
      </c>
    </row>
    <row r="28" spans="2:5" ht="15" customHeight="1">
      <c r="B28" s="66"/>
      <c r="C28" s="66"/>
      <c r="D28" s="66"/>
      <c r="E28" s="66"/>
    </row>
    <row r="29" spans="1:5" ht="35.25">
      <c r="A29" s="7"/>
      <c r="B29" s="59" t="s">
        <v>76</v>
      </c>
      <c r="C29" s="59"/>
      <c r="D29" s="59"/>
      <c r="E29" s="59"/>
    </row>
    <row r="30" spans="1:5" ht="15" customHeight="1">
      <c r="A30" s="7"/>
      <c r="B30" s="53" t="s">
        <v>80</v>
      </c>
      <c r="C30" s="53" t="s">
        <v>81</v>
      </c>
      <c r="D30" s="53" t="s">
        <v>82</v>
      </c>
      <c r="E30" s="53" t="s">
        <v>83</v>
      </c>
    </row>
    <row r="31" spans="1:5" ht="15" customHeight="1">
      <c r="A31" s="9"/>
      <c r="B31" s="46" t="s">
        <v>52</v>
      </c>
      <c r="C31" s="47">
        <v>100</v>
      </c>
      <c r="D31" s="47">
        <v>125</v>
      </c>
      <c r="E31" s="48">
        <f>'Decoration-Flowers-Gifts-Travel'!$C31-'Decoration-Flowers-Gifts-Travel'!$D31</f>
        <v>-25</v>
      </c>
    </row>
    <row r="32" spans="1:5" ht="15" customHeight="1">
      <c r="A32" s="5"/>
      <c r="B32" s="46" t="s">
        <v>11</v>
      </c>
      <c r="C32" s="47">
        <v>0</v>
      </c>
      <c r="D32" s="47">
        <v>40</v>
      </c>
      <c r="E32" s="49">
        <f>'Decoration-Flowers-Gifts-Travel'!$C32-'Decoration-Flowers-Gifts-Travel'!$D32</f>
        <v>-40</v>
      </c>
    </row>
    <row r="33" spans="1:5" ht="15" customHeight="1">
      <c r="A33" t="s">
        <v>84</v>
      </c>
      <c r="B33" s="46" t="s">
        <v>12</v>
      </c>
      <c r="C33" s="47">
        <v>0</v>
      </c>
      <c r="D33" s="47">
        <v>0</v>
      </c>
      <c r="E33" s="49">
        <f>'Decoration-Flowers-Gifts-Travel'!$C33-'Decoration-Flowers-Gifts-Travel'!$D33</f>
        <v>0</v>
      </c>
    </row>
    <row r="34" spans="1:5" ht="15" customHeight="1">
      <c r="A34" s="10"/>
      <c r="B34" s="54" t="s">
        <v>77</v>
      </c>
      <c r="C34" s="55">
        <f>SUBTOTAL(109,[ESTIMATED])</f>
        <v>100</v>
      </c>
      <c r="D34" s="55">
        <f>SUBTOTAL(109,[ACTUAL])</f>
        <v>165</v>
      </c>
      <c r="E34" s="49">
        <f>SUBTOTAL(109,[OVER/UNDER])</f>
        <v>-65</v>
      </c>
    </row>
    <row r="35" spans="1:5" ht="15" customHeight="1">
      <c r="A35" s="10"/>
      <c r="B35" s="66"/>
      <c r="C35" s="66"/>
      <c r="D35" s="66"/>
      <c r="E35" s="66"/>
    </row>
    <row r="36" spans="1:5" ht="35.25">
      <c r="A36" s="7"/>
      <c r="B36" s="59" t="s">
        <v>30</v>
      </c>
      <c r="C36" s="59"/>
      <c r="D36" s="59"/>
      <c r="E36" s="59"/>
    </row>
    <row r="37" spans="1:5" ht="15" customHeight="1">
      <c r="A37" s="7"/>
      <c r="B37" s="53" t="s">
        <v>80</v>
      </c>
      <c r="C37" s="53" t="s">
        <v>81</v>
      </c>
      <c r="D37" s="53" t="s">
        <v>82</v>
      </c>
      <c r="E37" s="53" t="s">
        <v>83</v>
      </c>
    </row>
    <row r="38" spans="1:5" ht="15" customHeight="1">
      <c r="A38" s="7"/>
      <c r="B38" s="38" t="s">
        <v>23</v>
      </c>
      <c r="C38" s="39">
        <v>0</v>
      </c>
      <c r="D38" s="39">
        <v>0</v>
      </c>
      <c r="E38" s="44">
        <f>'Decoration-Flowers-Gifts-Travel'!$C38-'Decoration-Flowers-Gifts-Travel'!$D38</f>
        <v>0</v>
      </c>
    </row>
    <row r="39" spans="1:5" ht="15" customHeight="1">
      <c r="A39" s="7"/>
      <c r="B39" s="41" t="s">
        <v>53</v>
      </c>
      <c r="C39" s="39">
        <v>40</v>
      </c>
      <c r="D39" s="39">
        <v>55</v>
      </c>
      <c r="E39" s="44">
        <f>'Decoration-Flowers-Gifts-Travel'!$C39-'Decoration-Flowers-Gifts-Travel'!$D39</f>
        <v>-15</v>
      </c>
    </row>
    <row r="40" spans="1:5" ht="15" customHeight="1">
      <c r="A40" s="7"/>
      <c r="B40" s="38" t="s">
        <v>45</v>
      </c>
      <c r="C40" s="39">
        <v>0</v>
      </c>
      <c r="D40" s="39">
        <v>0</v>
      </c>
      <c r="E40" s="44">
        <f>'Decoration-Flowers-Gifts-Travel'!$C40-'Decoration-Flowers-Gifts-Travel'!$D40</f>
        <v>0</v>
      </c>
    </row>
    <row r="41" spans="1:5" ht="15" customHeight="1">
      <c r="A41" s="7"/>
      <c r="B41" s="41" t="s">
        <v>46</v>
      </c>
      <c r="C41" s="39">
        <v>450</v>
      </c>
      <c r="D41" s="39">
        <v>450</v>
      </c>
      <c r="E41" s="44">
        <f>'Decoration-Flowers-Gifts-Travel'!$C41-'Decoration-Flowers-Gifts-Travel'!$D41</f>
        <v>0</v>
      </c>
    </row>
    <row r="42" spans="1:5" ht="15" customHeight="1">
      <c r="A42" s="7"/>
      <c r="B42" s="41" t="s">
        <v>47</v>
      </c>
      <c r="C42" s="39">
        <v>20</v>
      </c>
      <c r="D42" s="39">
        <v>50</v>
      </c>
      <c r="E42" s="44">
        <f>'Decoration-Flowers-Gifts-Travel'!$C42-'Decoration-Flowers-Gifts-Travel'!$D42</f>
        <v>-30</v>
      </c>
    </row>
    <row r="43" spans="1:5" ht="15" customHeight="1">
      <c r="A43" s="7"/>
      <c r="B43" s="41" t="s">
        <v>28</v>
      </c>
      <c r="C43" s="39">
        <v>30</v>
      </c>
      <c r="D43" s="39">
        <v>20</v>
      </c>
      <c r="E43" s="44">
        <f>'Decoration-Flowers-Gifts-Travel'!$C43-'Decoration-Flowers-Gifts-Travel'!$D43</f>
        <v>10</v>
      </c>
    </row>
    <row r="44" spans="1:5" ht="15" customHeight="1">
      <c r="A44" s="9"/>
      <c r="B44" s="41" t="s">
        <v>48</v>
      </c>
      <c r="C44" s="39">
        <v>45</v>
      </c>
      <c r="D44" s="39">
        <v>46</v>
      </c>
      <c r="E44" s="44">
        <f>'Decoration-Flowers-Gifts-Travel'!$C44-'Decoration-Flowers-Gifts-Travel'!$D44</f>
        <v>-1</v>
      </c>
    </row>
    <row r="45" spans="2:5" ht="15" customHeight="1">
      <c r="B45" s="41" t="s">
        <v>49</v>
      </c>
      <c r="C45" s="39">
        <v>0</v>
      </c>
      <c r="D45" s="39">
        <v>0</v>
      </c>
      <c r="E45" s="44">
        <f>'Decoration-Flowers-Gifts-Travel'!$C45-'Decoration-Flowers-Gifts-Travel'!$D45</f>
        <v>0</v>
      </c>
    </row>
    <row r="46" spans="2:5" ht="15" customHeight="1">
      <c r="B46" s="41" t="s">
        <v>29</v>
      </c>
      <c r="C46" s="39">
        <v>300</v>
      </c>
      <c r="D46" s="39">
        <v>400</v>
      </c>
      <c r="E46" s="44">
        <f>'Decoration-Flowers-Gifts-Travel'!$C46-'Decoration-Flowers-Gifts-Travel'!$D46</f>
        <v>-100</v>
      </c>
    </row>
    <row r="47" spans="2:5" ht="15" customHeight="1">
      <c r="B47" s="41" t="s">
        <v>50</v>
      </c>
      <c r="C47" s="39">
        <v>0</v>
      </c>
      <c r="D47" s="39">
        <v>0</v>
      </c>
      <c r="E47" s="44">
        <f>'Decoration-Flowers-Gifts-Travel'!$C47-'Decoration-Flowers-Gifts-Travel'!$D47</f>
        <v>0</v>
      </c>
    </row>
    <row r="48" spans="2:5" ht="15" customHeight="1">
      <c r="B48" s="56" t="s">
        <v>63</v>
      </c>
      <c r="C48" s="57">
        <f>SUBTOTAL(109,[ESTIMATED])</f>
        <v>885</v>
      </c>
      <c r="D48" s="57">
        <f>SUBTOTAL(109,[ACTUAL])</f>
        <v>1021</v>
      </c>
      <c r="E48" s="57">
        <f>SUBTOTAL(109,[OVER/UNDER])</f>
        <v>-136</v>
      </c>
    </row>
  </sheetData>
  <mergeCells count="10">
    <mergeCell ref="B36:E36"/>
    <mergeCell ref="B29:E29"/>
    <mergeCell ref="B20:E20"/>
    <mergeCell ref="B11:E11"/>
    <mergeCell ref="B1:E1"/>
    <mergeCell ref="B9:E9"/>
    <mergeCell ref="B10:E10"/>
    <mergeCell ref="B19:E19"/>
    <mergeCell ref="B28:E28"/>
    <mergeCell ref="B35:E35"/>
  </mergeCells>
  <printOptions horizontalCentered="1"/>
  <pageMargins left="0.7" right="0.7" top="0.75" bottom="0.75" header="0.3" footer="0.3"/>
  <pageSetup fitToHeight="0" fitToWidth="1" horizontalDpi="600" verticalDpi="600" orientation="portrait" r:id="rId6"/>
  <headerFooter differentFirst="1">
    <oddFooter>&amp;CPage &amp;P of &amp;N</oddFooter>
  </headerFooter>
  <tableParts>
    <tablePart r:id="rId2"/>
    <tablePart r:id="rId3"/>
    <tablePart r:id="rId4"/>
    <tablePart r:id="rId5"/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ArrowsGray" iconId="0"/>
              <x14:cfIcon iconSet="NoIcons" iconId="0"/>
              <x14:cfIcon iconSet="3ArrowsGray" iconId="2"/>
            </x14:iconSet>
            <x14:dxf/>
          </x14:cfRule>
          <xm:sqref>E38:E47 E31:E33 E22:E26 E13:E17 E3:E7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Anthony</cp:lastModifiedBy>
  <cp:lastPrinted>2015-08-28T13:08:12Z</cp:lastPrinted>
  <dcterms:created xsi:type="dcterms:W3CDTF">2015-08-27T23:31:30Z</dcterms:created>
  <dcterms:modified xsi:type="dcterms:W3CDTF">2016-03-17T16:11:05Z</dcterms:modified>
  <cp:category/>
  <cp:version/>
  <cp:contentType/>
  <cp:contentStatus/>
</cp:coreProperties>
</file>