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60"/>
  </bookViews>
  <sheets>
    <sheet name="Travel Expense" sheetId="1" r:id="rId1"/>
  </sheets>
  <definedNames>
    <definedName name="MileageRate">'Travel Expense'!$L$5</definedName>
    <definedName name="_xlnm.Print_Titles" localSheetId="0">'Travel Expense'!$12:$12</definedName>
    <definedName name="TotalReimbursementDue">Expenses[[#Totals],[Total]]</definedName>
  </definedNames>
  <calcPr calcId="145621"/>
</workbook>
</file>

<file path=xl/calcChain.xml><?xml version="1.0" encoding="utf-8"?>
<calcChain xmlns="http://schemas.openxmlformats.org/spreadsheetml/2006/main">
  <c r="C9" i="1" l="1"/>
  <c r="J17" i="1"/>
  <c r="N17" i="1" s="1"/>
  <c r="J16" i="1" l="1"/>
  <c r="N16" i="1" s="1"/>
  <c r="J13" i="1" l="1"/>
  <c r="J14" i="1"/>
  <c r="J15" i="1"/>
  <c r="N13" i="1" l="1"/>
  <c r="N15" i="1"/>
  <c r="N14" i="1"/>
  <c r="K18" i="1" l="1"/>
  <c r="I18" i="1"/>
  <c r="H18" i="1"/>
  <c r="G18" i="1"/>
  <c r="F18" i="1"/>
  <c r="E18" i="1"/>
  <c r="D18" i="1"/>
  <c r="N18" i="1" l="1"/>
  <c r="L7" i="1" s="1"/>
  <c r="J18" i="1"/>
</calcChain>
</file>

<file path=xl/sharedStrings.xml><?xml version="1.0" encoding="utf-8"?>
<sst xmlns="http://schemas.openxmlformats.org/spreadsheetml/2006/main" count="33" uniqueCount="30">
  <si>
    <t>Name</t>
  </si>
  <si>
    <t>Date Submitted</t>
  </si>
  <si>
    <t>Department</t>
  </si>
  <si>
    <t>Period</t>
  </si>
  <si>
    <t>Authorized by</t>
  </si>
  <si>
    <t>Per Mile Reimbursement</t>
  </si>
  <si>
    <t>Total Reimbursement Due</t>
  </si>
  <si>
    <t>Date</t>
  </si>
  <si>
    <t>Description of Expense</t>
  </si>
  <si>
    <t>Airfare</t>
  </si>
  <si>
    <t>Lodging</t>
  </si>
  <si>
    <t>Meals &amp; Tips</t>
  </si>
  <si>
    <t>Conferences and Seminars</t>
  </si>
  <si>
    <t>Mileage Reimbursement</t>
  </si>
  <si>
    <t>Miscellaneous</t>
  </si>
  <si>
    <t>Currency Exchange  Rate</t>
  </si>
  <si>
    <t>Expense Currency</t>
  </si>
  <si>
    <t>USD</t>
  </si>
  <si>
    <t>Total</t>
  </si>
  <si>
    <t>Miles</t>
  </si>
  <si>
    <t>CAD</t>
  </si>
  <si>
    <t>Afternoon seminar</t>
  </si>
  <si>
    <t>Smart Joe</t>
  </si>
  <si>
    <t>I. T.</t>
  </si>
  <si>
    <t>Ground 
Transportation 
(Gas, Rental Car, Taxi)</t>
  </si>
  <si>
    <t>Owner</t>
  </si>
  <si>
    <t>Two-way flight</t>
  </si>
  <si>
    <t>Lunch</t>
  </si>
  <si>
    <t>Dinner</t>
  </si>
  <si>
    <t>Travel Expense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</si>
</sst>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0"/>
      <name val="Calibri Light"/>
      <family val="2"/>
      <scheme val="minor"/>
    </font>
    <font>
      <b/>
      <sz val="30"/>
      <color rgb="FF0070C0"/>
      <name val="Eras Demi ITC"/>
      <family val="2"/>
    </font>
    <font>
      <b/>
      <sz val="11"/>
      <color rgb="FF0070C0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2">
    <xf numFmtId="0" fontId="0" fillId="0" borderId="0" applyNumberFormat="0" applyFill="0" applyBorder="0" applyAlignment="0">
      <alignment horizontal="left" vertical="center" indent="1"/>
    </xf>
    <xf numFmtId="0" fontId="3" fillId="2" borderId="0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indent="1"/>
    </xf>
    <xf numFmtId="0" fontId="8" fillId="5" borderId="2" applyNumberFormat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</cellStyleXfs>
  <cellXfs count="46">
    <xf numFmtId="0" fontId="0" fillId="0" borderId="0" xfId="0">
      <alignment horizontal="left" vertical="center" indent="1"/>
    </xf>
    <xf numFmtId="0" fontId="0" fillId="0" borderId="0" xfId="0" applyProtection="1">
      <alignment horizontal="left" vertical="center" indent="1"/>
      <protection locked="0"/>
    </xf>
    <xf numFmtId="0" fontId="0" fillId="0" borderId="0" xfId="0" applyBorder="1" applyProtection="1">
      <alignment horizontal="left" vertical="center" indent="1"/>
      <protection locked="0"/>
    </xf>
    <xf numFmtId="0" fontId="9" fillId="0" borderId="0" xfId="8" applyBorder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5" xfId="0" applyBorder="1" applyProtection="1">
      <alignment horizontal="lef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164" fontId="7" fillId="0" borderId="4" xfId="6" applyNumberForma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4" fontId="7" fillId="0" borderId="8" xfId="6" applyNumberForma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7" xfId="0" applyBorder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4" fontId="7" fillId="0" borderId="0" xfId="6" applyProtection="1">
      <alignment horizontal="right" vertical="center" indent="1"/>
      <protection locked="0"/>
    </xf>
    <xf numFmtId="4" fontId="6" fillId="0" borderId="0" xfId="3" applyNumberFormat="1" applyProtection="1">
      <alignment horizontal="right" vertical="center" indent="1"/>
      <protection locked="0"/>
    </xf>
    <xf numFmtId="4" fontId="0" fillId="0" borderId="0" xfId="6" applyFont="1" applyProtection="1">
      <alignment horizontal="right" vertical="center" indent="1"/>
    </xf>
    <xf numFmtId="4" fontId="7" fillId="0" borderId="0" xfId="6" applyProtection="1">
      <alignment horizontal="right" vertical="center" indent="1"/>
    </xf>
    <xf numFmtId="164" fontId="5" fillId="0" borderId="0" xfId="11" applyFill="1" applyBorder="1" applyProtection="1">
      <alignment horizontal="right" vertical="center" indent="1"/>
    </xf>
    <xf numFmtId="164" fontId="7" fillId="0" borderId="8" xfId="6" applyNumberFormat="1" applyFill="1" applyBorder="1" applyAlignment="1" applyProtection="1">
      <alignment horizontal="right" vertical="center" indent="1"/>
    </xf>
    <xf numFmtId="14" fontId="0" fillId="0" borderId="8" xfId="6" applyNumberFormat="1" applyFont="1" applyFill="1" applyBorder="1" applyAlignment="1" applyProtection="1">
      <alignment horizontal="left" vertical="center" indent="1"/>
    </xf>
    <xf numFmtId="14" fontId="0" fillId="0" borderId="0" xfId="0" applyNumberForma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7" fillId="0" borderId="0" xfId="6" applyFill="1" applyProtection="1">
      <alignment horizontal="right" vertical="center" indent="1"/>
      <protection locked="0"/>
    </xf>
    <xf numFmtId="4" fontId="7" fillId="0" borderId="0" xfId="6" applyNumberFormat="1" applyFill="1" applyProtection="1">
      <alignment horizontal="right" vertical="center" indent="1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11" fillId="8" borderId="0" xfId="0" applyFont="1" applyFill="1" applyBorder="1" applyAlignment="1" applyProtection="1">
      <alignment horizontal="right" vertical="center" indent="1"/>
      <protection locked="0"/>
    </xf>
    <xf numFmtId="4" fontId="11" fillId="8" borderId="0" xfId="0" applyNumberFormat="1" applyFont="1" applyFill="1" applyBorder="1" applyAlignment="1" applyProtection="1">
      <alignment horizontal="right" vertical="center" indent="1"/>
    </xf>
    <xf numFmtId="0" fontId="11" fillId="8" borderId="0" xfId="0" applyFont="1" applyFill="1" applyBorder="1" applyAlignment="1" applyProtection="1">
      <alignment horizontal="right" vertical="center" indent="1"/>
    </xf>
    <xf numFmtId="164" fontId="11" fillId="8" borderId="0" xfId="0" applyNumberFormat="1" applyFont="1" applyFill="1" applyBorder="1" applyAlignment="1" applyProtection="1">
      <alignment horizontal="right" vertical="center" indent="1"/>
    </xf>
    <xf numFmtId="0" fontId="13" fillId="0" borderId="0" xfId="9" applyFont="1" applyFill="1" applyBorder="1" applyProtection="1">
      <alignment horizontal="center" vertical="top" wrapText="1"/>
      <protection locked="0"/>
    </xf>
    <xf numFmtId="4" fontId="7" fillId="0" borderId="9" xfId="6" applyFill="1" applyBorder="1" applyAlignment="1" applyProtection="1">
      <alignment horizontal="left" vertical="center" indent="1"/>
      <protection locked="0"/>
    </xf>
    <xf numFmtId="4" fontId="7" fillId="0" borderId="7" xfId="6" applyFill="1" applyBorder="1" applyAlignment="1" applyProtection="1">
      <alignment horizontal="left" vertical="center" indent="1"/>
      <protection locked="0"/>
    </xf>
    <xf numFmtId="4" fontId="7" fillId="0" borderId="4" xfId="6" applyFill="1" applyBorder="1" applyAlignment="1" applyProtection="1">
      <alignment horizontal="left" vertical="center" indent="1"/>
      <protection locked="0"/>
    </xf>
    <xf numFmtId="4" fontId="7" fillId="0" borderId="6" xfId="6" applyFill="1" applyBorder="1" applyAlignment="1" applyProtection="1">
      <alignment horizontal="left" vertical="center" indent="1"/>
      <protection locked="0"/>
    </xf>
    <xf numFmtId="4" fontId="7" fillId="0" borderId="11" xfId="6" applyFill="1" applyBorder="1" applyAlignment="1" applyProtection="1">
      <alignment horizontal="left" vertical="center" indent="1"/>
      <protection locked="0"/>
    </xf>
    <xf numFmtId="0" fontId="12" fillId="0" borderId="0" xfId="1" applyFont="1" applyFill="1" applyAlignment="1" applyProtection="1">
      <alignment horizontal="center" vertical="center"/>
      <protection locked="0"/>
    </xf>
  </cellXfs>
  <cellStyles count="12">
    <cellStyle name="40% - Accent6" xfId="5" builtinId="51" customBuiltin="1"/>
    <cellStyle name="Accent6" xfId="4" builtinId="49" customBuiltin="1"/>
    <cellStyle name="Calculation" xfId="11" builtinId="22" customBuiltin="1"/>
    <cellStyle name="Currency [0]" xfId="10" builtinId="7" customBuiltin="1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customBuiltin="1"/>
    <cellStyle name="Input" xfId="6" builtinId="20" customBuiltin="1"/>
    <cellStyle name="Normal" xfId="0" builtinId="0" customBuiltin="1"/>
    <cellStyle name="Output" xfId="7" builtinId="21" customBuiltin="1"/>
    <cellStyle name="Total" xfId="3" builtinId="25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164" formatCode="&quot;$&quot;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numFmt numFmtId="4" formatCode="#,##0.00"/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inor"/>
      </font>
      <fill>
        <patternFill patternType="solid">
          <fgColor indexed="64"/>
          <bgColor rgb="FF0070C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inor"/>
      </font>
      <fill>
        <patternFill patternType="solid">
          <fgColor indexed="64"/>
          <bgColor rgb="FF0070C0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rgb="FF0070C0"/>
        <name val="Franklin Gothic Book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18"/>
      <tableStyleElement type="headerRow" dxfId="17"/>
      <tableStyleElement type="totalRow" dxfId="16"/>
    </tableStyle>
  </tableStyles>
  <colors>
    <mruColors>
      <color rgb="FFFFFF1D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B12:N18" totalsRowCount="1" headerRowDxfId="15" dataDxfId="14" totalsRowDxfId="13" headerRowCellStyle="Heading 3" dataCellStyle="Normal" totalsRowCellStyle="Total">
  <autoFilter ref="B12:N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Date" totalsRowLabel="Total" totalsRowDxfId="12" dataCellStyle="Normal"/>
    <tableColumn id="2" name="Description of Expense" totalsRowDxfId="11" dataCellStyle="Normal"/>
    <tableColumn id="3" name="Airfare" totalsRowFunction="sum" totalsRowDxfId="10" dataCellStyle="Input"/>
    <tableColumn id="4" name="Lodging" totalsRowFunction="sum" totalsRowDxfId="9" dataCellStyle="Input"/>
    <tableColumn id="5" name="Ground _x000a_Transportation _x000a_(Gas, Rental Car, Taxi)" totalsRowFunction="sum" totalsRowDxfId="8" dataCellStyle="Input"/>
    <tableColumn id="6" name="Meals &amp; Tips" totalsRowFunction="sum" totalsRowDxfId="7" dataCellStyle="Input"/>
    <tableColumn id="7" name="Conferences and Seminars" totalsRowFunction="sum" totalsRowDxfId="6" dataCellStyle="Input"/>
    <tableColumn id="8" name="Miles" totalsRowFunction="sum" totalsRowDxfId="5" dataCellStyle="Input"/>
    <tableColumn id="9" name="Mileage Reimbursement" totalsRowFunction="sum" totalsRowDxfId="4" dataCellStyle="Input">
      <calculatedColumnFormula>IF('Travel Expense'!I13&lt;&gt;"",'Travel Expense'!I13*MileageRate,"")</calculatedColumnFormula>
    </tableColumn>
    <tableColumn id="10" name="Miscellaneous" totalsRowFunction="sum" totalsRowDxfId="3" dataCellStyle="Input"/>
    <tableColumn id="11" name="Currency Exchange  Rate" totalsRowDxfId="2" dataCellStyle="Input"/>
    <tableColumn id="12" name="Expense Currency" totalsRowDxfId="1" dataCellStyle="Normal"/>
    <tableColumn id="13" name="Total" totalsRowFunction="sum" totalsRowDxfId="0" dataCellStyle="Calculation">
      <calculatedColumnFormula>IFERROR(IF(OR('Travel Expense'!$L13="",'Travel Expense'!$L13=1),SUM('Travel Expense'!$J13:$K13,'Travel Expense'!$D13:$H13)*1,SUM('Travel Expense'!$J13:$K13,'Travel Expense'!$D13:$H13)/'Travel Expense'!$L13),"")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Expenses" altTextSummary="List of expense details such as Date, Description, Airfare, Lodging, Ground Transportation, Meals &amp; Tips, Conferences and Seminars, Miles, Mileage Reimbursement, Miscellaneous, Currency Exchange Rage, Expense Currency, and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8"/>
  <sheetViews>
    <sheetView showGridLines="0" tabSelected="1" zoomScaleNormal="100" workbookViewId="0">
      <selection activeCell="C5" sqref="C5:D5"/>
    </sheetView>
  </sheetViews>
  <sheetFormatPr defaultColWidth="11.5" defaultRowHeight="15.75" x14ac:dyDescent="0.25"/>
  <cols>
    <col min="1" max="1" width="4.125" style="1" customWidth="1"/>
    <col min="2" max="2" width="11.375" style="1" bestFit="1" customWidth="1"/>
    <col min="3" max="3" width="25.375" style="1" customWidth="1"/>
    <col min="4" max="4" width="13.75" style="1" customWidth="1"/>
    <col min="5" max="5" width="11.75" style="1" customWidth="1"/>
    <col min="6" max="6" width="25.875" style="1" bestFit="1" customWidth="1"/>
    <col min="7" max="7" width="12.25" style="1" customWidth="1"/>
    <col min="8" max="8" width="20.75" style="1" bestFit="1" customWidth="1"/>
    <col min="9" max="9" width="11.5" style="1" customWidth="1"/>
    <col min="10" max="10" width="19.5" style="1" bestFit="1" customWidth="1"/>
    <col min="11" max="11" width="23.25" style="1" bestFit="1" customWidth="1"/>
    <col min="12" max="12" width="15" style="1" customWidth="1"/>
    <col min="13" max="13" width="11.25" style="1" customWidth="1"/>
    <col min="14" max="14" width="16.5" style="1" customWidth="1"/>
    <col min="15" max="15" width="4.125" style="1" customWidth="1"/>
    <col min="16" max="16384" width="11.5" style="1"/>
  </cols>
  <sheetData>
    <row r="1" spans="2:14" ht="24.75" customHeight="1" x14ac:dyDescent="0.25"/>
    <row r="2" spans="2:14" ht="28.5" customHeight="1" x14ac:dyDescent="0.25">
      <c r="B2" s="45" t="s">
        <v>29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31.5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22.5" customHeight="1" x14ac:dyDescent="0.25">
      <c r="B4" s="2"/>
    </row>
    <row r="5" spans="2:14" ht="15" customHeight="1" x14ac:dyDescent="0.25">
      <c r="B5" s="3" t="s">
        <v>0</v>
      </c>
      <c r="C5" s="42" t="s">
        <v>22</v>
      </c>
      <c r="D5" s="43"/>
      <c r="E5" s="4"/>
      <c r="F5" s="3" t="s">
        <v>4</v>
      </c>
      <c r="G5" s="40" t="s">
        <v>25</v>
      </c>
      <c r="H5" s="41"/>
      <c r="I5" s="5"/>
      <c r="J5" s="6"/>
      <c r="K5" s="3" t="s">
        <v>5</v>
      </c>
      <c r="L5" s="7">
        <v>0.5</v>
      </c>
      <c r="M5" s="5"/>
    </row>
    <row r="6" spans="2:14" ht="6" customHeight="1" x14ac:dyDescent="0.25">
      <c r="B6" s="8"/>
      <c r="C6" s="9"/>
      <c r="D6" s="9"/>
      <c r="E6" s="6"/>
      <c r="F6" s="6"/>
      <c r="G6" s="10"/>
      <c r="H6" s="11"/>
      <c r="J6" s="6"/>
      <c r="K6" s="8"/>
      <c r="L6" s="9"/>
    </row>
    <row r="7" spans="2:14" ht="15" customHeight="1" x14ac:dyDescent="0.25">
      <c r="B7" s="3" t="s">
        <v>2</v>
      </c>
      <c r="C7" s="42" t="s">
        <v>23</v>
      </c>
      <c r="D7" s="44"/>
      <c r="E7" s="4"/>
      <c r="F7" s="3" t="s">
        <v>1</v>
      </c>
      <c r="G7" s="12">
        <v>42468</v>
      </c>
      <c r="H7" s="13"/>
      <c r="J7" s="6"/>
      <c r="K7" s="3" t="s">
        <v>6</v>
      </c>
      <c r="L7" s="27">
        <f>TotalReimbursementDue</f>
        <v>954.97534351145032</v>
      </c>
      <c r="M7" s="5"/>
    </row>
    <row r="8" spans="2:14" ht="6" customHeight="1" x14ac:dyDescent="0.25">
      <c r="B8" s="8"/>
      <c r="C8" s="14"/>
      <c r="D8" s="6"/>
      <c r="E8" s="6"/>
      <c r="F8" s="15"/>
      <c r="J8" s="9"/>
      <c r="K8" s="9"/>
      <c r="L8" s="11"/>
      <c r="M8" s="9"/>
    </row>
    <row r="9" spans="2:14" ht="15" customHeight="1" x14ac:dyDescent="0.25">
      <c r="B9" s="3" t="s">
        <v>3</v>
      </c>
      <c r="C9" s="28" t="str">
        <f>IF(MIN(B13:B17)=MAX(B13:B17),TEXT(MIN(B13:B17),"m/d/yy"),"From "&amp;TEXT(MIN(B13:B17),"m/d/yy")&amp;" to "&amp;TEXT(MAX(B13:B17),"m/d/yy"))</f>
        <v>From 4/1/16 to 4/8/16</v>
      </c>
      <c r="D9" s="16"/>
      <c r="E9" s="6"/>
      <c r="F9" s="6"/>
      <c r="J9" s="9"/>
      <c r="K9" s="9"/>
      <c r="L9" s="9"/>
      <c r="M9" s="9"/>
    </row>
    <row r="10" spans="2:14" x14ac:dyDescent="0.25">
      <c r="B10" s="17"/>
      <c r="C10" s="18"/>
      <c r="F10" s="8"/>
      <c r="G10" s="19"/>
      <c r="H10" s="19"/>
    </row>
    <row r="12" spans="2:14" ht="48" customHeight="1" x14ac:dyDescent="0.25">
      <c r="B12" s="39" t="s">
        <v>7</v>
      </c>
      <c r="C12" s="39" t="s">
        <v>8</v>
      </c>
      <c r="D12" s="39" t="s">
        <v>9</v>
      </c>
      <c r="E12" s="39" t="s">
        <v>10</v>
      </c>
      <c r="F12" s="39" t="s">
        <v>24</v>
      </c>
      <c r="G12" s="39" t="s">
        <v>11</v>
      </c>
      <c r="H12" s="39" t="s">
        <v>12</v>
      </c>
      <c r="I12" s="39" t="s">
        <v>19</v>
      </c>
      <c r="J12" s="39" t="s">
        <v>13</v>
      </c>
      <c r="K12" s="39" t="s">
        <v>14</v>
      </c>
      <c r="L12" s="39" t="s">
        <v>15</v>
      </c>
      <c r="M12" s="39" t="s">
        <v>16</v>
      </c>
      <c r="N12" s="39" t="s">
        <v>18</v>
      </c>
    </row>
    <row r="13" spans="2:14" x14ac:dyDescent="0.25">
      <c r="B13" s="20">
        <v>42461</v>
      </c>
      <c r="C13" s="21" t="s">
        <v>26</v>
      </c>
      <c r="D13" s="22">
        <v>650</v>
      </c>
      <c r="E13" s="22">
        <v>180</v>
      </c>
      <c r="F13" s="22">
        <v>56</v>
      </c>
      <c r="G13" s="22">
        <v>12</v>
      </c>
      <c r="H13" s="22">
        <v>50</v>
      </c>
      <c r="I13" s="22">
        <v>35</v>
      </c>
      <c r="J13" s="24">
        <f>IF('Travel Expense'!I13&lt;&gt;"",'Travel Expense'!I13*MileageRate,"")</f>
        <v>17.5</v>
      </c>
      <c r="K13" s="22"/>
      <c r="L13" s="22">
        <v>1.31</v>
      </c>
      <c r="M13" s="33" t="s">
        <v>20</v>
      </c>
      <c r="N13" s="26">
        <f>IFERROR(IF(OR('Travel Expense'!$L13="",'Travel Expense'!$L13=1),SUM('Travel Expense'!$J13:$K13,'Travel Expense'!$D13:$H13)*1,SUM('Travel Expense'!$J13:$K13,'Travel Expense'!$D13:$H13)/'Travel Expense'!$L13),"")</f>
        <v>737.02290076335873</v>
      </c>
    </row>
    <row r="14" spans="2:14" x14ac:dyDescent="0.25">
      <c r="B14" s="20">
        <v>42464</v>
      </c>
      <c r="C14" s="21" t="s">
        <v>27</v>
      </c>
      <c r="D14" s="22"/>
      <c r="E14" s="22"/>
      <c r="F14" s="22"/>
      <c r="G14" s="22">
        <v>78.209999999999994</v>
      </c>
      <c r="H14" s="22"/>
      <c r="I14" s="22">
        <v>12</v>
      </c>
      <c r="J14" s="25">
        <f>IF('Travel Expense'!I14&lt;&gt;"",'Travel Expense'!I14*MileageRate,"")</f>
        <v>6</v>
      </c>
      <c r="K14" s="22"/>
      <c r="L14" s="22">
        <v>1.31</v>
      </c>
      <c r="M14" s="33" t="s">
        <v>20</v>
      </c>
      <c r="N14" s="26">
        <f>IFERROR(IF(OR('Travel Expense'!$L14="",'Travel Expense'!$L14=1),SUM('Travel Expense'!$J14:$K14,'Travel Expense'!$D14:$H14)*1,SUM('Travel Expense'!$J14:$K14,'Travel Expense'!$D14:$H14)/'Travel Expense'!$L14),"")</f>
        <v>64.282442748091597</v>
      </c>
    </row>
    <row r="15" spans="2:14" x14ac:dyDescent="0.25">
      <c r="B15" s="20">
        <v>42465</v>
      </c>
      <c r="C15" s="21" t="s">
        <v>21</v>
      </c>
      <c r="D15" s="22"/>
      <c r="E15" s="22"/>
      <c r="F15" s="22"/>
      <c r="G15" s="22"/>
      <c r="H15" s="22">
        <v>100</v>
      </c>
      <c r="I15" s="22">
        <v>6</v>
      </c>
      <c r="J15" s="25">
        <f>IF('Travel Expense'!I15&lt;&gt;"",'Travel Expense'!I15*MileageRate,"")</f>
        <v>3</v>
      </c>
      <c r="K15" s="23"/>
      <c r="L15" s="22">
        <v>1</v>
      </c>
      <c r="M15" s="33" t="s">
        <v>17</v>
      </c>
      <c r="N15" s="26">
        <f>IFERROR(IF(OR('Travel Expense'!$L15="",'Travel Expense'!$L15=1),SUM('Travel Expense'!$J15:$K15,'Travel Expense'!$D15:$H15)*1,SUM('Travel Expense'!$J15:$K15,'Travel Expense'!$D15:$H15)/'Travel Expense'!$L15),"")</f>
        <v>103</v>
      </c>
    </row>
    <row r="16" spans="2:14" x14ac:dyDescent="0.25">
      <c r="B16" s="29">
        <v>42468</v>
      </c>
      <c r="C16" s="30" t="s">
        <v>28</v>
      </c>
      <c r="D16" s="31"/>
      <c r="E16" s="31"/>
      <c r="F16" s="31"/>
      <c r="G16" s="31">
        <v>15.67</v>
      </c>
      <c r="H16" s="31"/>
      <c r="I16" s="31">
        <v>70</v>
      </c>
      <c r="J16" s="32">
        <f>IF('Travel Expense'!I16&lt;&gt;"",'Travel Expense'!I16*MileageRate,"")</f>
        <v>35</v>
      </c>
      <c r="K16" s="31"/>
      <c r="L16" s="31">
        <v>1</v>
      </c>
      <c r="M16" s="34" t="s">
        <v>17</v>
      </c>
      <c r="N16" s="26">
        <f>IFERROR(IF(OR('Travel Expense'!$L16="",'Travel Expense'!$L16=1),SUM('Travel Expense'!$J16:$K16,'Travel Expense'!$D16:$H16)*1,SUM('Travel Expense'!$J16:$K16,'Travel Expense'!$D16:$H16)/'Travel Expense'!$L16),"")</f>
        <v>50.67</v>
      </c>
    </row>
    <row r="17" spans="2:14" x14ac:dyDescent="0.25">
      <c r="B17" s="29"/>
      <c r="C17" s="30"/>
      <c r="D17" s="31"/>
      <c r="E17" s="31"/>
      <c r="F17" s="31"/>
      <c r="G17" s="31"/>
      <c r="H17" s="31"/>
      <c r="I17" s="31"/>
      <c r="J17" s="32" t="str">
        <f>IF('Travel Expense'!I17&lt;&gt;"",'Travel Expense'!I17*MileageRate,"")</f>
        <v/>
      </c>
      <c r="K17" s="31"/>
      <c r="L17" s="31"/>
      <c r="M17" s="34"/>
      <c r="N17" s="26">
        <f>IFERROR(IF(OR('Travel Expense'!$L17="",'Travel Expense'!$L17=1),SUM('Travel Expense'!$J17:$K17,'Travel Expense'!$D17:$H17)*1,SUM('Travel Expense'!$J17:$K17,'Travel Expense'!$D17:$H17)/'Travel Expense'!$L17),"")</f>
        <v>0</v>
      </c>
    </row>
    <row r="18" spans="2:14" x14ac:dyDescent="0.25">
      <c r="B18" s="35" t="s">
        <v>18</v>
      </c>
      <c r="C18" s="35"/>
      <c r="D18" s="36">
        <f>SUBTOTAL(109,Expenses[Airfare])</f>
        <v>650</v>
      </c>
      <c r="E18" s="36">
        <f>SUBTOTAL(109,Expenses[Lodging])</f>
        <v>180</v>
      </c>
      <c r="F18" s="36">
        <f>SUBTOTAL(109,Expenses[Ground 
Transportation 
(Gas, Rental Car, Taxi)])</f>
        <v>56</v>
      </c>
      <c r="G18" s="36">
        <f>SUBTOTAL(109,Expenses[Meals &amp; Tips])</f>
        <v>105.88</v>
      </c>
      <c r="H18" s="36">
        <f>SUBTOTAL(109,Expenses[Conferences and Seminars])</f>
        <v>150</v>
      </c>
      <c r="I18" s="36">
        <f>SUBTOTAL(109,Expenses[Miles])</f>
        <v>123</v>
      </c>
      <c r="J18" s="36">
        <f>SUBTOTAL(109,Expenses[Mileage Reimbursement])</f>
        <v>61.5</v>
      </c>
      <c r="K18" s="36">
        <f>SUBTOTAL(109,Expenses[Miscellaneous])</f>
        <v>0</v>
      </c>
      <c r="L18" s="37"/>
      <c r="M18" s="37"/>
      <c r="N18" s="38">
        <f>SUBTOTAL(109,Expenses[Total])</f>
        <v>954.97534351145032</v>
      </c>
    </row>
  </sheetData>
  <sheetProtection selectLockedCells="1"/>
  <mergeCells count="4">
    <mergeCell ref="G5:H5"/>
    <mergeCell ref="C5:D5"/>
    <mergeCell ref="C7:D7"/>
    <mergeCell ref="B2:N3"/>
  </mergeCells>
  <dataValidations count="3">
    <dataValidation type="custom" allowBlank="1" showInputMessage="1" showErrorMessage="1" errorTitle="ALERT" error="This cell is automatically populated and should not be overwitten. Overwriting this cell would break calculations in this worksheet." sqref="C9">
      <formula1>LEN(C9)=""</formula1>
    </dataValidation>
    <dataValidation type="date" operator="greaterThan" allowBlank="1" showInputMessage="1" showErrorMessage="1" sqref="B13:B17">
      <formula1>37622</formula1>
    </dataValidation>
    <dataValidation allowBlank="1" showInputMessage="1" showErrorMessage="1" errorTitle="ALERT" error="This cell is automatically populated and should not be overwitten. Overwriting this cell would break calculations in this worksheet." sqref="N13:N17"/>
  </dataValidations>
  <printOptions horizontalCentered="1"/>
  <pageMargins left="0.25" right="0.25" top="0.75" bottom="0.75" header="0.3" footer="0.3"/>
  <pageSetup scale="5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Travel Expense</vt:lpstr>
      <vt:lpstr>MileageRate</vt:lpstr>
      <vt:lpstr>'Travel Expense'!Print_Titles</vt:lpstr>
      <vt:lpstr>TotalReimbursementDue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2015-08-27T20:05:08Z</dcterms:created>
  <dcterms:modified xsi:type="dcterms:W3CDTF">2016-05-24T17:58:51Z</dcterms:modified>
</cp:coreProperties>
</file>