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4000" windowHeight="13635"/>
  </bookViews>
  <sheets>
    <sheet name="Annuity Payout Calculator" sheetId="1" r:id="rId1"/>
  </sheets>
  <definedNames>
    <definedName name="Contribution">'Annuity Payout Calculator'!$D$7</definedName>
    <definedName name="InterestRate">'Annuity Payout Calculator'!$D$5</definedName>
    <definedName name="PresentValue">'Annuity Payout Calculator'!$D$4</definedName>
    <definedName name="_xlnm.Print_Titles" localSheetId="0">'Annuity Payout Calculator'!$9:$9</definedName>
    <definedName name="Term">'Annuity Payout Calculator'!$D$6</definedName>
  </definedNames>
  <calcPr calcId="145621"/>
</workbook>
</file>

<file path=xl/calcChain.xml><?xml version="1.0" encoding="utf-8"?>
<calcChain xmlns="http://schemas.openxmlformats.org/spreadsheetml/2006/main">
  <c r="C10" i="1" l="1"/>
  <c r="D10" i="1" s="1"/>
  <c r="F10" i="1" s="1"/>
  <c r="E10" i="1" l="1"/>
  <c r="G10" i="1" s="1"/>
  <c r="C11" i="1" l="1"/>
  <c r="D11" i="1" l="1"/>
  <c r="F11" i="1" s="1"/>
  <c r="E11" i="1" l="1"/>
  <c r="G11" i="1" s="1"/>
  <c r="C12" i="1" s="1"/>
  <c r="D12" i="1" l="1"/>
  <c r="F12" i="1" s="1"/>
  <c r="E12" i="1" l="1"/>
  <c r="G12" i="1" l="1"/>
  <c r="C13" i="1" s="1"/>
  <c r="D13" i="1" l="1"/>
  <c r="F13" i="1" s="1"/>
  <c r="E13" i="1" l="1"/>
  <c r="G13" i="1" s="1"/>
  <c r="C14" i="1" s="1"/>
  <c r="D14" i="1" s="1"/>
  <c r="F14" i="1" s="1"/>
  <c r="E14" i="1" l="1"/>
  <c r="G14" i="1" s="1"/>
  <c r="C15" i="1" s="1"/>
  <c r="D15" i="1" s="1"/>
  <c r="E15" i="1" l="1"/>
  <c r="F15" i="1"/>
  <c r="G15" i="1" l="1"/>
  <c r="C16" i="1" s="1"/>
  <c r="D16" i="1" s="1"/>
  <c r="F16" i="1" s="1"/>
  <c r="E16" i="1" l="1"/>
  <c r="G16" i="1" s="1"/>
  <c r="C17" i="1" s="1"/>
  <c r="D17" i="1" l="1"/>
  <c r="E17" i="1" l="1"/>
  <c r="F17" i="1"/>
  <c r="G17" i="1" l="1"/>
  <c r="C18" i="1" s="1"/>
  <c r="D18" i="1" s="1"/>
  <c r="F18" i="1" s="1"/>
  <c r="E18" i="1" l="1"/>
  <c r="G18" i="1" l="1"/>
  <c r="C19" i="1" s="1"/>
  <c r="D19" i="1" l="1"/>
  <c r="F19" i="1" s="1"/>
  <c r="E19" i="1" l="1"/>
  <c r="G19" i="1" s="1"/>
  <c r="C20" i="1" s="1"/>
  <c r="D20" i="1" s="1"/>
  <c r="F20" i="1" s="1"/>
  <c r="E20" i="1" l="1"/>
  <c r="G20" i="1" s="1"/>
  <c r="C21" i="1" s="1"/>
  <c r="D21" i="1" s="1"/>
  <c r="F21" i="1" s="1"/>
  <c r="E21" i="1" l="1"/>
  <c r="G21" i="1" l="1"/>
  <c r="C22" i="1" s="1"/>
  <c r="D22" i="1" l="1"/>
  <c r="F22" i="1" s="1"/>
  <c r="E22" i="1" l="1"/>
  <c r="G22" i="1" s="1"/>
  <c r="C23" i="1" s="1"/>
  <c r="D23" i="1" l="1"/>
  <c r="F23" i="1" s="1"/>
  <c r="E23" i="1" l="1"/>
  <c r="G23" i="1" s="1"/>
  <c r="C24" i="1" s="1"/>
  <c r="D24" i="1" s="1"/>
  <c r="F24" i="1" s="1"/>
  <c r="E24" i="1" l="1"/>
  <c r="G24" i="1" s="1"/>
  <c r="C25" i="1" s="1"/>
  <c r="D25" i="1" s="1"/>
  <c r="E25" i="1" l="1"/>
  <c r="F25" i="1"/>
  <c r="G25" i="1" l="1"/>
  <c r="C26" i="1" s="1"/>
  <c r="D26" i="1" s="1"/>
  <c r="F26" i="1" s="1"/>
  <c r="E26" i="1" l="1"/>
  <c r="G26" i="1" l="1"/>
  <c r="C27" i="1" s="1"/>
  <c r="D27" i="1" s="1"/>
  <c r="F27" i="1" s="1"/>
  <c r="E27" i="1" l="1"/>
  <c r="G27" i="1" l="1"/>
  <c r="C28" i="1" s="1"/>
  <c r="D28" i="1" s="1"/>
  <c r="F28" i="1" s="1"/>
  <c r="E28" i="1" l="1"/>
  <c r="G28" i="1" l="1"/>
  <c r="C29" i="1" s="1"/>
  <c r="D29" i="1" l="1"/>
  <c r="F29" i="1" s="1"/>
  <c r="E29" i="1" l="1"/>
  <c r="G29" i="1" s="1"/>
  <c r="C30" i="1" s="1"/>
  <c r="D30" i="1" l="1"/>
  <c r="F30" i="1" s="1"/>
  <c r="E30" i="1" l="1"/>
  <c r="G30" i="1" s="1"/>
  <c r="C31" i="1" s="1"/>
  <c r="D31" i="1" s="1"/>
  <c r="F31" i="1" s="1"/>
  <c r="E31" i="1" l="1"/>
  <c r="G31" i="1" s="1"/>
  <c r="C32" i="1" s="1"/>
  <c r="D32" i="1" s="1"/>
  <c r="F32" i="1" l="1"/>
  <c r="E32" i="1"/>
  <c r="G32" i="1" l="1"/>
  <c r="C33" i="1" s="1"/>
  <c r="D33" i="1" s="1"/>
  <c r="E33" i="1" l="1"/>
  <c r="F33" i="1"/>
  <c r="G33" i="1" l="1"/>
  <c r="C34" i="1" s="1"/>
  <c r="D34" i="1" s="1"/>
  <c r="E34" i="1" l="1"/>
  <c r="F34" i="1"/>
  <c r="G34" i="1" l="1"/>
  <c r="C35" i="1" s="1"/>
  <c r="D35" i="1" s="1"/>
  <c r="E35" i="1" l="1"/>
  <c r="F35" i="1"/>
  <c r="G35" i="1" l="1"/>
  <c r="C36" i="1" s="1"/>
  <c r="D36" i="1" s="1"/>
  <c r="F36" i="1" s="1"/>
  <c r="E36" i="1" l="1"/>
  <c r="G36" i="1" l="1"/>
  <c r="C37" i="1" s="1"/>
  <c r="D37" i="1" s="1"/>
  <c r="F37" i="1" s="1"/>
  <c r="E37" i="1" l="1"/>
  <c r="G37" i="1" l="1"/>
  <c r="C38" i="1" s="1"/>
  <c r="D38" i="1" l="1"/>
  <c r="F38" i="1" s="1"/>
  <c r="E38" i="1" l="1"/>
  <c r="G38" i="1"/>
  <c r="C39" i="1" s="1"/>
  <c r="D39" i="1" l="1"/>
  <c r="F39" i="1" s="1"/>
  <c r="E39" i="1" l="1"/>
  <c r="G39" i="1" s="1"/>
  <c r="C40" i="1" s="1"/>
  <c r="D40" i="1" l="1"/>
  <c r="F40" i="1" s="1"/>
  <c r="E40" i="1" l="1"/>
  <c r="G40" i="1" s="1"/>
  <c r="C41" i="1" s="1"/>
  <c r="D41" i="1" l="1"/>
  <c r="F41" i="1" s="1"/>
  <c r="E41" i="1" l="1"/>
  <c r="G41" i="1" s="1"/>
  <c r="C42" i="1" s="1"/>
  <c r="D42" i="1" l="1"/>
  <c r="F42" i="1" s="1"/>
  <c r="E42" i="1" l="1"/>
  <c r="G42" i="1" l="1"/>
  <c r="C43" i="1" s="1"/>
  <c r="D43" i="1" l="1"/>
  <c r="F43" i="1" s="1"/>
  <c r="E43" i="1" l="1"/>
  <c r="G43" i="1" l="1"/>
  <c r="C44" i="1" s="1"/>
  <c r="D44" i="1" l="1"/>
  <c r="F44" i="1" s="1"/>
  <c r="E44" i="1" l="1"/>
  <c r="G44" i="1" l="1"/>
  <c r="C45" i="1" s="1"/>
  <c r="D45" i="1" l="1"/>
  <c r="F45" i="1" s="1"/>
  <c r="E45" i="1" l="1"/>
  <c r="G45" i="1" s="1"/>
  <c r="C46" i="1" s="1"/>
  <c r="D46" i="1" s="1"/>
  <c r="F46" i="1" s="1"/>
  <c r="E46" i="1" l="1"/>
  <c r="G46" i="1" s="1"/>
  <c r="C47" i="1" s="1"/>
  <c r="D47" i="1" s="1"/>
  <c r="F47" i="1" s="1"/>
  <c r="E47" i="1" l="1"/>
  <c r="G47" i="1" s="1"/>
  <c r="C48" i="1" s="1"/>
  <c r="D48" i="1" s="1"/>
  <c r="F48" i="1" s="1"/>
  <c r="E48" i="1" l="1"/>
  <c r="G48" i="1"/>
  <c r="C49" i="1" s="1"/>
  <c r="D49" i="1" l="1"/>
  <c r="F49" i="1" s="1"/>
  <c r="E49" i="1" l="1"/>
  <c r="G49" i="1" s="1"/>
  <c r="C50" i="1" s="1"/>
  <c r="D50" i="1" s="1"/>
  <c r="F50" i="1" s="1"/>
  <c r="E50" i="1" l="1"/>
  <c r="G50" i="1" s="1"/>
  <c r="C51" i="1" s="1"/>
  <c r="D51" i="1" s="1"/>
  <c r="F51" i="1" l="1"/>
  <c r="E51" i="1"/>
  <c r="G51" i="1" l="1"/>
  <c r="C52" i="1" s="1"/>
  <c r="D52" i="1" s="1"/>
  <c r="F52" i="1" s="1"/>
  <c r="E52" i="1" l="1"/>
  <c r="G52" i="1" s="1"/>
  <c r="C53" i="1" s="1"/>
  <c r="D53" i="1" l="1"/>
  <c r="F53" i="1" s="1"/>
  <c r="E53" i="1" l="1"/>
  <c r="G53" i="1" s="1"/>
  <c r="C54" i="1" s="1"/>
  <c r="D54" i="1" l="1"/>
  <c r="F54" i="1" s="1"/>
  <c r="E54" i="1" l="1"/>
  <c r="G54" i="1" s="1"/>
  <c r="C55" i="1" s="1"/>
  <c r="D55" i="1" l="1"/>
  <c r="F55" i="1" s="1"/>
  <c r="E55" i="1" l="1"/>
  <c r="G55" i="1" s="1"/>
  <c r="C56" i="1" s="1"/>
  <c r="D56" i="1" s="1"/>
  <c r="F56" i="1" l="1"/>
  <c r="E56" i="1"/>
  <c r="G56" i="1" l="1"/>
  <c r="C57" i="1" s="1"/>
  <c r="D57" i="1" s="1"/>
  <c r="F57" i="1" s="1"/>
  <c r="E57" i="1" l="1"/>
  <c r="G57" i="1" s="1"/>
  <c r="C58" i="1" s="1"/>
  <c r="D58" i="1" s="1"/>
  <c r="F58" i="1" s="1"/>
  <c r="E58" i="1" l="1"/>
  <c r="G58" i="1" s="1"/>
  <c r="C59" i="1" s="1"/>
  <c r="D59" i="1" s="1"/>
  <c r="F59" i="1" s="1"/>
  <c r="E59" i="1" l="1"/>
  <c r="G59" i="1" s="1"/>
  <c r="C60" i="1" s="1"/>
  <c r="D60" i="1" s="1"/>
  <c r="F60" i="1" s="1"/>
  <c r="E60" i="1" l="1"/>
  <c r="G60" i="1" s="1"/>
  <c r="C61" i="1" s="1"/>
  <c r="D61" i="1" s="1"/>
  <c r="F61" i="1" s="1"/>
  <c r="E61" i="1" l="1"/>
  <c r="G61" i="1" s="1"/>
  <c r="C62" i="1" s="1"/>
  <c r="D62" i="1" s="1"/>
  <c r="E62" i="1" l="1"/>
  <c r="F62" i="1"/>
  <c r="G62" i="1" l="1"/>
  <c r="C63" i="1" s="1"/>
  <c r="D63" i="1" s="1"/>
  <c r="E63" i="1" l="1"/>
  <c r="F63" i="1"/>
  <c r="G63" i="1" l="1"/>
  <c r="C64" i="1" s="1"/>
  <c r="D64" i="1" s="1"/>
  <c r="E64" i="1" l="1"/>
  <c r="F64" i="1"/>
  <c r="G64" i="1" l="1"/>
  <c r="C65" i="1" s="1"/>
  <c r="D65" i="1" s="1"/>
  <c r="F65" i="1" s="1"/>
  <c r="E65" i="1" l="1"/>
  <c r="G65" i="1" s="1"/>
  <c r="C66" i="1" s="1"/>
  <c r="D66" i="1" l="1"/>
  <c r="E66" i="1" l="1"/>
  <c r="F66" i="1"/>
  <c r="G66" i="1" l="1"/>
  <c r="C67" i="1" s="1"/>
  <c r="D67" i="1" s="1"/>
  <c r="F67" i="1" s="1"/>
  <c r="E67" i="1" l="1"/>
  <c r="G67" i="1" s="1"/>
  <c r="C68" i="1"/>
  <c r="D68" i="1" l="1"/>
  <c r="E68" i="1" l="1"/>
  <c r="F68" i="1"/>
  <c r="G68" i="1" l="1"/>
  <c r="C69" i="1" s="1"/>
  <c r="D69" i="1" s="1"/>
  <c r="E69" i="1" l="1"/>
  <c r="F69" i="1"/>
  <c r="G69" i="1" l="1"/>
  <c r="C70" i="1" s="1"/>
  <c r="D70" i="1" s="1"/>
  <c r="E70" i="1" l="1"/>
  <c r="F70" i="1"/>
  <c r="G70" i="1" l="1"/>
  <c r="C71" i="1" s="1"/>
  <c r="D71" i="1" s="1"/>
  <c r="E71" i="1" l="1"/>
  <c r="F71" i="1"/>
  <c r="G71" i="1" l="1"/>
  <c r="C72" i="1" s="1"/>
  <c r="D72" i="1" s="1"/>
  <c r="E72" i="1" l="1"/>
  <c r="F72" i="1"/>
  <c r="G72" i="1" l="1"/>
  <c r="C73" i="1" s="1"/>
  <c r="D73" i="1" s="1"/>
  <c r="F73" i="1" s="1"/>
  <c r="E73" i="1" l="1"/>
  <c r="G73" i="1" s="1"/>
  <c r="C74" i="1" s="1"/>
  <c r="D74" i="1" l="1"/>
  <c r="E74" i="1" l="1"/>
  <c r="F74" i="1"/>
  <c r="G74" i="1" l="1"/>
  <c r="C75" i="1" s="1"/>
  <c r="D75" i="1" s="1"/>
  <c r="E75" i="1" l="1"/>
  <c r="F75" i="1"/>
  <c r="G75" i="1" l="1"/>
  <c r="C76" i="1" s="1"/>
  <c r="D76" i="1" s="1"/>
  <c r="E76" i="1" l="1"/>
  <c r="F76" i="1"/>
  <c r="G76" i="1" l="1"/>
  <c r="C77" i="1" s="1"/>
  <c r="D77" i="1" s="1"/>
  <c r="E77" i="1" l="1"/>
  <c r="F77" i="1"/>
  <c r="G77" i="1" l="1"/>
  <c r="C78" i="1" s="1"/>
  <c r="D78" i="1" s="1"/>
  <c r="F78" i="1" s="1"/>
  <c r="E78" i="1" l="1"/>
  <c r="G78" i="1" s="1"/>
  <c r="C79" i="1"/>
  <c r="D79" i="1" l="1"/>
  <c r="F79" i="1" s="1"/>
  <c r="E79" i="1" l="1"/>
  <c r="G79" i="1" s="1"/>
  <c r="C80" i="1" s="1"/>
  <c r="D80" i="1" l="1"/>
  <c r="F80" i="1" s="1"/>
  <c r="E80" i="1" l="1"/>
  <c r="G80" i="1" s="1"/>
  <c r="C81" i="1" s="1"/>
  <c r="D81" i="1" l="1"/>
  <c r="F81" i="1" s="1"/>
  <c r="E81" i="1" l="1"/>
  <c r="G81" i="1" s="1"/>
  <c r="C82" i="1" s="1"/>
  <c r="D82" i="1" l="1"/>
  <c r="F82" i="1" s="1"/>
  <c r="E82" i="1" l="1"/>
  <c r="G82" i="1" s="1"/>
  <c r="C83" i="1" s="1"/>
  <c r="D83" i="1" l="1"/>
  <c r="F83" i="1" s="1"/>
  <c r="E83" i="1" l="1"/>
  <c r="G83" i="1" s="1"/>
  <c r="C84" i="1"/>
  <c r="D84" i="1" l="1"/>
  <c r="F84" i="1" s="1"/>
  <c r="E84" i="1" l="1"/>
  <c r="G84" i="1" s="1"/>
  <c r="C85" i="1" s="1"/>
  <c r="D85" i="1" l="1"/>
  <c r="F85" i="1" s="1"/>
  <c r="E85" i="1" l="1"/>
  <c r="G85" i="1" s="1"/>
  <c r="C86" i="1" s="1"/>
  <c r="D86" i="1" l="1"/>
  <c r="F86" i="1" s="1"/>
  <c r="E86" i="1" l="1"/>
  <c r="G86" i="1" s="1"/>
  <c r="C87" i="1" s="1"/>
  <c r="D87" i="1" l="1"/>
  <c r="F87" i="1" s="1"/>
  <c r="E87" i="1" l="1"/>
  <c r="G87" i="1" s="1"/>
  <c r="C88" i="1" s="1"/>
  <c r="D88" i="1" l="1"/>
  <c r="E88" i="1" l="1"/>
  <c r="F88" i="1"/>
  <c r="G88" i="1" l="1"/>
  <c r="C89" i="1" s="1"/>
  <c r="D89" i="1" s="1"/>
  <c r="E89" i="1" l="1"/>
  <c r="F89" i="1"/>
  <c r="G89" i="1" l="1"/>
  <c r="C90" i="1" s="1"/>
  <c r="D90" i="1" s="1"/>
  <c r="E90" i="1" l="1"/>
  <c r="F90" i="1"/>
  <c r="G90" i="1" l="1"/>
  <c r="C91" i="1" s="1"/>
  <c r="D91" i="1" s="1"/>
  <c r="F91" i="1" s="1"/>
  <c r="E91" i="1" l="1"/>
  <c r="G91" i="1" s="1"/>
  <c r="C92" i="1"/>
  <c r="D92" i="1" l="1"/>
  <c r="E92" i="1" l="1"/>
  <c r="F92" i="1"/>
  <c r="G92" i="1" l="1"/>
  <c r="C93" i="1" s="1"/>
  <c r="D93" i="1" s="1"/>
  <c r="F93" i="1" l="1"/>
  <c r="G5" i="1"/>
  <c r="E93" i="1"/>
  <c r="G93" i="1" l="1"/>
  <c r="C94" i="1" s="1"/>
  <c r="D94" i="1" s="1"/>
  <c r="E94" i="1" s="1"/>
  <c r="G4" i="1"/>
  <c r="F94" i="1" l="1"/>
  <c r="G94" i="1" s="1"/>
  <c r="C95" i="1" s="1"/>
  <c r="D95" i="1" s="1"/>
  <c r="E95" i="1" l="1"/>
  <c r="F95" i="1"/>
  <c r="G95" i="1" l="1"/>
  <c r="C96" i="1" s="1"/>
  <c r="D96" i="1" s="1"/>
  <c r="F96" i="1" s="1"/>
  <c r="E96" i="1" l="1"/>
  <c r="G96" i="1" s="1"/>
  <c r="C97" i="1" s="1"/>
  <c r="D97" i="1" l="1"/>
  <c r="E97" i="1" l="1"/>
  <c r="F97" i="1"/>
  <c r="G97" i="1" l="1"/>
  <c r="C98" i="1" s="1"/>
  <c r="D98" i="1" s="1"/>
  <c r="E98" i="1" l="1"/>
  <c r="F98" i="1"/>
  <c r="G98" i="1" l="1"/>
  <c r="C99" i="1" s="1"/>
  <c r="D99" i="1" s="1"/>
  <c r="E99" i="1" l="1"/>
  <c r="F99" i="1"/>
  <c r="G99" i="1" l="1"/>
  <c r="C100" i="1" s="1"/>
  <c r="D100" i="1" s="1"/>
  <c r="E100" i="1" l="1"/>
  <c r="F100" i="1"/>
  <c r="G100" i="1" l="1"/>
  <c r="C101" i="1" s="1"/>
  <c r="D101" i="1" s="1"/>
  <c r="E101" i="1" l="1"/>
  <c r="F101" i="1"/>
  <c r="G101" i="1" l="1"/>
  <c r="C102" i="1" s="1"/>
  <c r="D102" i="1" s="1"/>
  <c r="E102" i="1" l="1"/>
  <c r="F102" i="1"/>
  <c r="G102" i="1" l="1"/>
  <c r="C103" i="1" s="1"/>
  <c r="D103" i="1" s="1"/>
  <c r="E103" i="1" l="1"/>
  <c r="F103" i="1"/>
  <c r="G103" i="1" l="1"/>
  <c r="C104" i="1" s="1"/>
  <c r="D104" i="1" s="1"/>
  <c r="F104" i="1" s="1"/>
  <c r="E104" i="1" l="1"/>
  <c r="G104" i="1" l="1"/>
  <c r="C105" i="1" s="1"/>
  <c r="D105" i="1" l="1"/>
  <c r="F105" i="1" s="1"/>
  <c r="E105" i="1" l="1"/>
  <c r="G105" i="1" s="1"/>
  <c r="C106" i="1" s="1"/>
  <c r="D106" i="1" s="1"/>
  <c r="E106" i="1" l="1"/>
  <c r="F106" i="1"/>
  <c r="G106" i="1" l="1"/>
  <c r="C107" i="1" s="1"/>
  <c r="D107" i="1" s="1"/>
  <c r="F107" i="1" s="1"/>
  <c r="E107" i="1" l="1"/>
  <c r="G107" i="1" s="1"/>
  <c r="C108" i="1" s="1"/>
  <c r="D108" i="1" l="1"/>
  <c r="E108" i="1" l="1"/>
  <c r="F108" i="1"/>
  <c r="G108" i="1" l="1"/>
  <c r="C109" i="1" s="1"/>
  <c r="D109" i="1" s="1"/>
  <c r="E109" i="1" l="1"/>
  <c r="F109" i="1"/>
  <c r="G109" i="1" l="1"/>
  <c r="C110" i="1" s="1"/>
  <c r="D110" i="1" s="1"/>
  <c r="E110" i="1" l="1"/>
  <c r="F110" i="1"/>
  <c r="G110" i="1" l="1"/>
  <c r="C111" i="1" s="1"/>
  <c r="D111" i="1" s="1"/>
  <c r="F111" i="1" s="1"/>
  <c r="E111" i="1" l="1"/>
  <c r="G111" i="1" s="1"/>
  <c r="C112" i="1" s="1"/>
  <c r="D112" i="1" l="1"/>
  <c r="E112" i="1" l="1"/>
  <c r="F112" i="1"/>
  <c r="G112" i="1" l="1"/>
  <c r="C113" i="1" s="1"/>
  <c r="D113" i="1" s="1"/>
  <c r="F113" i="1" s="1"/>
  <c r="E113" i="1" l="1"/>
  <c r="G113" i="1" s="1"/>
  <c r="C114" i="1" s="1"/>
  <c r="D114" i="1" l="1"/>
  <c r="F114" i="1" s="1"/>
  <c r="E114" i="1" l="1"/>
  <c r="G114" i="1" s="1"/>
  <c r="C115" i="1" s="1"/>
  <c r="D115" i="1" l="1"/>
  <c r="E115" i="1" l="1"/>
  <c r="F115" i="1"/>
  <c r="G115" i="1" l="1"/>
  <c r="C116" i="1" s="1"/>
  <c r="D116" i="1" s="1"/>
  <c r="E116" i="1" l="1"/>
  <c r="F116" i="1"/>
  <c r="G116" i="1" l="1"/>
  <c r="C117" i="1" s="1"/>
  <c r="D117" i="1" s="1"/>
  <c r="F117" i="1" s="1"/>
  <c r="E117" i="1" l="1"/>
  <c r="G117" i="1" s="1"/>
  <c r="C118" i="1" s="1"/>
  <c r="D118" i="1" l="1"/>
  <c r="F118" i="1" s="1"/>
  <c r="E118" i="1" l="1"/>
  <c r="G118" i="1" s="1"/>
  <c r="C119" i="1"/>
  <c r="D119" i="1" l="1"/>
  <c r="E119" i="1" l="1"/>
  <c r="F119" i="1"/>
  <c r="G119" i="1" l="1"/>
  <c r="C120" i="1" s="1"/>
  <c r="D120" i="1" s="1"/>
  <c r="E120" i="1" l="1"/>
  <c r="F120" i="1"/>
  <c r="G120" i="1" l="1"/>
  <c r="C121" i="1" s="1"/>
  <c r="D121" i="1" s="1"/>
  <c r="E121" i="1" l="1"/>
  <c r="F121" i="1"/>
  <c r="G121" i="1" l="1"/>
  <c r="C122" i="1" s="1"/>
  <c r="D122" i="1" s="1"/>
  <c r="F122" i="1" s="1"/>
  <c r="E122" i="1" l="1"/>
  <c r="G122" i="1" s="1"/>
  <c r="C123" i="1" s="1"/>
  <c r="D123" i="1" l="1"/>
  <c r="E123" i="1" l="1"/>
  <c r="F123" i="1"/>
  <c r="G123" i="1" l="1"/>
  <c r="C124" i="1" s="1"/>
  <c r="D124" i="1" s="1"/>
  <c r="F124" i="1" s="1"/>
  <c r="E124" i="1" l="1"/>
  <c r="G124" i="1" s="1"/>
  <c r="C125" i="1" s="1"/>
  <c r="D125" i="1" s="1"/>
  <c r="E125" i="1" l="1"/>
  <c r="F125" i="1"/>
  <c r="G125" i="1" l="1"/>
  <c r="C126" i="1" s="1"/>
  <c r="D126" i="1" s="1"/>
  <c r="E126" i="1" l="1"/>
  <c r="F126" i="1"/>
  <c r="G126" i="1" l="1"/>
  <c r="C127" i="1" s="1"/>
  <c r="D127" i="1" s="1"/>
  <c r="F127" i="1" s="1"/>
  <c r="E127" i="1" l="1"/>
  <c r="G127" i="1" s="1"/>
  <c r="C128" i="1" s="1"/>
  <c r="D128" i="1" l="1"/>
  <c r="E128" i="1" l="1"/>
  <c r="F128" i="1"/>
  <c r="G128" i="1" l="1"/>
  <c r="C129" i="1" s="1"/>
  <c r="D129" i="1" s="1"/>
  <c r="F129" i="1" s="1"/>
  <c r="E129" i="1" l="1"/>
  <c r="G129" i="1" s="1"/>
  <c r="C130" i="1"/>
  <c r="D130" i="1" l="1"/>
  <c r="F130" i="1" s="1"/>
  <c r="E130" i="1" l="1"/>
  <c r="G130" i="1" s="1"/>
  <c r="C131" i="1"/>
  <c r="D131" i="1" l="1"/>
  <c r="E131" i="1" l="1"/>
  <c r="F131" i="1"/>
  <c r="G131" i="1" l="1"/>
  <c r="C132" i="1" s="1"/>
  <c r="D132" i="1" s="1"/>
  <c r="E132" i="1" l="1"/>
  <c r="F132" i="1"/>
  <c r="G132" i="1" l="1"/>
  <c r="C133" i="1" s="1"/>
  <c r="D133" i="1" s="1"/>
  <c r="E133" i="1" l="1"/>
  <c r="F133" i="1"/>
  <c r="G133" i="1" l="1"/>
  <c r="C134" i="1" s="1"/>
  <c r="D134" i="1" s="1"/>
  <c r="E134" i="1" l="1"/>
  <c r="F134" i="1"/>
  <c r="G134" i="1" l="1"/>
  <c r="C135" i="1" s="1"/>
  <c r="D135" i="1" s="1"/>
  <c r="E135" i="1" l="1"/>
  <c r="F135" i="1"/>
  <c r="G135" i="1" l="1"/>
  <c r="C136" i="1" s="1"/>
  <c r="D136" i="1" s="1"/>
  <c r="F136" i="1" s="1"/>
  <c r="E136" i="1" l="1"/>
  <c r="G136" i="1" s="1"/>
  <c r="C137" i="1" s="1"/>
  <c r="D137" i="1" l="1"/>
  <c r="E137" i="1" l="1"/>
  <c r="F137" i="1"/>
  <c r="G137" i="1" l="1"/>
  <c r="C138" i="1" s="1"/>
  <c r="D138" i="1" s="1"/>
  <c r="E138" i="1" l="1"/>
  <c r="F138" i="1"/>
  <c r="G138" i="1" l="1"/>
  <c r="C139" i="1" s="1"/>
  <c r="D139" i="1" s="1"/>
  <c r="F139" i="1" s="1"/>
  <c r="E139" i="1" l="1"/>
  <c r="G139" i="1" s="1"/>
  <c r="C140" i="1" s="1"/>
  <c r="D140" i="1" l="1"/>
  <c r="E140" i="1" l="1"/>
  <c r="F140" i="1"/>
  <c r="G140" i="1" l="1"/>
  <c r="C141" i="1" s="1"/>
  <c r="D141" i="1" s="1"/>
  <c r="E141" i="1" l="1"/>
  <c r="F141" i="1"/>
  <c r="G141" i="1" l="1"/>
  <c r="C142" i="1" s="1"/>
  <c r="D142" i="1" s="1"/>
  <c r="F142" i="1" s="1"/>
  <c r="E142" i="1" l="1"/>
  <c r="G142" i="1" s="1"/>
  <c r="C143" i="1"/>
  <c r="D143" i="1" l="1"/>
  <c r="E143" i="1" l="1"/>
  <c r="F143" i="1"/>
  <c r="G143" i="1" l="1"/>
  <c r="C144" i="1" s="1"/>
  <c r="D144" i="1" s="1"/>
  <c r="E144" i="1" l="1"/>
  <c r="F144" i="1"/>
  <c r="G144" i="1" l="1"/>
  <c r="C145" i="1" s="1"/>
  <c r="D145" i="1" s="1"/>
  <c r="F145" i="1" s="1"/>
  <c r="E145" i="1" l="1"/>
  <c r="G145" i="1" s="1"/>
  <c r="C146" i="1" s="1"/>
  <c r="D146" i="1" l="1"/>
  <c r="E146" i="1" l="1"/>
  <c r="F146" i="1"/>
  <c r="G146" i="1" l="1"/>
  <c r="C147" i="1" s="1"/>
  <c r="D147" i="1" s="1"/>
  <c r="E147" i="1" l="1"/>
  <c r="F147" i="1"/>
  <c r="G147" i="1" l="1"/>
  <c r="C148" i="1" s="1"/>
  <c r="D148" i="1" s="1"/>
  <c r="E148" i="1" l="1"/>
  <c r="F148" i="1"/>
  <c r="G148" i="1" l="1"/>
  <c r="C149" i="1" s="1"/>
  <c r="D149" i="1" s="1"/>
  <c r="E149" i="1" l="1"/>
  <c r="F149" i="1"/>
  <c r="G149" i="1" l="1"/>
  <c r="C150" i="1" s="1"/>
  <c r="D150" i="1" s="1"/>
  <c r="E150" i="1" l="1"/>
  <c r="F150" i="1"/>
  <c r="G150" i="1" l="1"/>
  <c r="C151" i="1" s="1"/>
  <c r="D151" i="1" s="1"/>
  <c r="F151" i="1" s="1"/>
  <c r="E151" i="1" l="1"/>
  <c r="G151" i="1" s="1"/>
  <c r="C152" i="1" s="1"/>
  <c r="D152" i="1" l="1"/>
  <c r="E152" i="1" l="1"/>
  <c r="F152" i="1"/>
  <c r="G152" i="1" l="1"/>
  <c r="C153" i="1" s="1"/>
  <c r="D153" i="1" s="1"/>
  <c r="E153" i="1" l="1"/>
  <c r="F153" i="1"/>
  <c r="G153" i="1" l="1"/>
  <c r="C154" i="1" s="1"/>
  <c r="D154" i="1" s="1"/>
  <c r="F154" i="1" s="1"/>
  <c r="E154" i="1" l="1"/>
  <c r="G154" i="1" s="1"/>
  <c r="C155" i="1" s="1"/>
  <c r="D155" i="1" l="1"/>
  <c r="E155" i="1" l="1"/>
  <c r="F155" i="1"/>
  <c r="G155" i="1" l="1"/>
  <c r="C156" i="1" s="1"/>
  <c r="D156" i="1" s="1"/>
  <c r="E156" i="1" l="1"/>
  <c r="F156" i="1"/>
  <c r="G156" i="1" l="1"/>
  <c r="C157" i="1" s="1"/>
  <c r="D157" i="1" s="1"/>
  <c r="E157" i="1" l="1"/>
  <c r="F157" i="1"/>
  <c r="G157" i="1" l="1"/>
  <c r="C158" i="1" s="1"/>
  <c r="D158" i="1" s="1"/>
  <c r="F158" i="1" s="1"/>
  <c r="E158" i="1" l="1"/>
  <c r="G158" i="1" s="1"/>
  <c r="C159" i="1" s="1"/>
  <c r="D159" i="1" l="1"/>
  <c r="E159" i="1" l="1"/>
  <c r="F159" i="1"/>
  <c r="G159" i="1" l="1"/>
  <c r="C160" i="1" s="1"/>
  <c r="D160" i="1" s="1"/>
  <c r="E160" i="1" l="1"/>
  <c r="F160" i="1"/>
  <c r="G160" i="1" l="1"/>
  <c r="C161" i="1" s="1"/>
  <c r="D161" i="1" s="1"/>
  <c r="E161" i="1" l="1"/>
  <c r="F161" i="1"/>
  <c r="G161" i="1" l="1"/>
  <c r="C162" i="1" s="1"/>
  <c r="D162" i="1" s="1"/>
  <c r="E162" i="1" l="1"/>
  <c r="F162" i="1"/>
  <c r="G162" i="1" l="1"/>
  <c r="C163" i="1" s="1"/>
  <c r="D163" i="1" s="1"/>
  <c r="E163" i="1" l="1"/>
  <c r="F163" i="1"/>
  <c r="G163" i="1" l="1"/>
  <c r="C164" i="1" s="1"/>
  <c r="D164" i="1" s="1"/>
  <c r="E164" i="1" l="1"/>
  <c r="F164" i="1"/>
  <c r="G164" i="1" l="1"/>
  <c r="C165" i="1" s="1"/>
  <c r="D165" i="1" s="1"/>
  <c r="F165" i="1" s="1"/>
  <c r="E165" i="1" l="1"/>
  <c r="G165" i="1" s="1"/>
  <c r="C166" i="1" s="1"/>
  <c r="D166" i="1" l="1"/>
  <c r="E166" i="1" l="1"/>
  <c r="F166" i="1"/>
  <c r="G166" i="1" l="1"/>
  <c r="C167" i="1" s="1"/>
  <c r="D167" i="1" s="1"/>
  <c r="E167" i="1" l="1"/>
  <c r="F167" i="1"/>
  <c r="G167" i="1" l="1"/>
  <c r="C168" i="1" s="1"/>
  <c r="D168" i="1" s="1"/>
  <c r="E168" i="1" l="1"/>
  <c r="F168" i="1"/>
  <c r="G168" i="1" l="1"/>
  <c r="C169" i="1" s="1"/>
  <c r="D169" i="1" s="1"/>
  <c r="E169" i="1" l="1"/>
  <c r="F169" i="1"/>
  <c r="G169" i="1" l="1"/>
  <c r="C170" i="1" s="1"/>
  <c r="D170" i="1" s="1"/>
  <c r="F170" i="1" s="1"/>
  <c r="E170" i="1" l="1"/>
  <c r="G170" i="1" s="1"/>
  <c r="C171" i="1" s="1"/>
  <c r="D171" i="1" l="1"/>
  <c r="F171" i="1" s="1"/>
  <c r="E171" i="1" l="1"/>
  <c r="G171" i="1" s="1"/>
  <c r="C172" i="1" s="1"/>
  <c r="D172" i="1" l="1"/>
  <c r="E172" i="1" l="1"/>
  <c r="F172" i="1"/>
  <c r="G172" i="1" l="1"/>
  <c r="C173" i="1" s="1"/>
  <c r="D173" i="1" s="1"/>
  <c r="E173" i="1" l="1"/>
  <c r="F173" i="1"/>
  <c r="G173" i="1" l="1"/>
  <c r="C174" i="1" s="1"/>
  <c r="D174" i="1" s="1"/>
  <c r="E174" i="1" l="1"/>
  <c r="F174" i="1"/>
  <c r="G174" i="1" l="1"/>
  <c r="C175" i="1" s="1"/>
  <c r="D175" i="1" s="1"/>
  <c r="E175" i="1" l="1"/>
  <c r="F175" i="1"/>
  <c r="G175" i="1" l="1"/>
  <c r="C176" i="1" s="1"/>
  <c r="D176" i="1" s="1"/>
  <c r="E176" i="1" l="1"/>
  <c r="F176" i="1"/>
  <c r="G176" i="1" l="1"/>
  <c r="C177" i="1" s="1"/>
  <c r="D177" i="1" s="1"/>
  <c r="E177" i="1" l="1"/>
  <c r="F177" i="1"/>
  <c r="G177" i="1" l="1"/>
  <c r="C178" i="1" s="1"/>
  <c r="D178" i="1" s="1"/>
  <c r="E178" i="1" l="1"/>
  <c r="F178" i="1"/>
  <c r="G178" i="1" l="1"/>
  <c r="C179" i="1" s="1"/>
  <c r="D179" i="1" s="1"/>
  <c r="E179" i="1" l="1"/>
  <c r="F179" i="1"/>
  <c r="G179" i="1" l="1"/>
  <c r="C180" i="1" s="1"/>
  <c r="D180" i="1" s="1"/>
  <c r="E180" i="1" l="1"/>
  <c r="F180" i="1"/>
  <c r="G180" i="1" l="1"/>
  <c r="C181" i="1" s="1"/>
  <c r="D181" i="1" s="1"/>
  <c r="E181" i="1" l="1"/>
  <c r="F181" i="1"/>
  <c r="G181" i="1" l="1"/>
  <c r="C182" i="1" s="1"/>
  <c r="D182" i="1" s="1"/>
  <c r="F182" i="1" s="1"/>
  <c r="E182" i="1" l="1"/>
  <c r="G182" i="1" s="1"/>
  <c r="C183" i="1" s="1"/>
  <c r="D183" i="1" l="1"/>
  <c r="E183" i="1" l="1"/>
  <c r="F183" i="1"/>
  <c r="G183" i="1" l="1"/>
  <c r="C184" i="1" s="1"/>
  <c r="D184" i="1" s="1"/>
  <c r="E184" i="1" l="1"/>
  <c r="F184" i="1"/>
  <c r="G184" i="1" l="1"/>
  <c r="C185" i="1" s="1"/>
  <c r="D185" i="1" s="1"/>
  <c r="E185" i="1" l="1"/>
  <c r="F185" i="1"/>
  <c r="G185" i="1" l="1"/>
  <c r="C186" i="1" s="1"/>
  <c r="D186" i="1" s="1"/>
  <c r="E186" i="1" l="1"/>
  <c r="F186" i="1"/>
  <c r="G186" i="1" l="1"/>
  <c r="C187" i="1" s="1"/>
  <c r="D187" i="1" s="1"/>
  <c r="F187" i="1" s="1"/>
  <c r="E187" i="1" l="1"/>
  <c r="G187" i="1" l="1"/>
  <c r="C188" i="1" s="1"/>
  <c r="D188" i="1" s="1"/>
  <c r="E188" i="1" l="1"/>
  <c r="F188" i="1"/>
  <c r="G188" i="1" l="1"/>
  <c r="C189" i="1" s="1"/>
  <c r="D189" i="1" s="1"/>
  <c r="E189" i="1" l="1"/>
  <c r="F189" i="1"/>
  <c r="G189" i="1" l="1"/>
  <c r="C190" i="1" s="1"/>
  <c r="D190" i="1" s="1"/>
  <c r="E190" i="1" l="1"/>
  <c r="F190" i="1"/>
  <c r="G190" i="1" l="1"/>
  <c r="C191" i="1" s="1"/>
  <c r="D191" i="1" s="1"/>
  <c r="F191" i="1" s="1"/>
  <c r="E191" i="1" l="1"/>
  <c r="G191" i="1" s="1"/>
  <c r="C192" i="1" s="1"/>
  <c r="D192" i="1" l="1"/>
  <c r="E192" i="1" l="1"/>
  <c r="F192" i="1"/>
  <c r="G192" i="1" l="1"/>
  <c r="C193" i="1" s="1"/>
  <c r="D193" i="1" s="1"/>
  <c r="E193" i="1" l="1"/>
  <c r="F193" i="1"/>
  <c r="G193" i="1" l="1"/>
  <c r="C194" i="1" s="1"/>
  <c r="D194" i="1" s="1"/>
  <c r="E194" i="1" l="1"/>
  <c r="F194" i="1"/>
  <c r="G194" i="1" l="1"/>
  <c r="C195" i="1" s="1"/>
  <c r="D195" i="1" s="1"/>
  <c r="E195" i="1" l="1"/>
  <c r="F195" i="1"/>
  <c r="G195" i="1" l="1"/>
  <c r="C196" i="1" s="1"/>
  <c r="D196" i="1" s="1"/>
  <c r="E196" i="1" l="1"/>
  <c r="F196" i="1"/>
  <c r="G196" i="1" l="1"/>
  <c r="C197" i="1" s="1"/>
  <c r="D197" i="1" s="1"/>
  <c r="E197" i="1" l="1"/>
  <c r="F197" i="1"/>
  <c r="G197" i="1" l="1"/>
  <c r="C198" i="1" s="1"/>
  <c r="D198" i="1" s="1"/>
  <c r="E198" i="1" l="1"/>
  <c r="F198" i="1"/>
  <c r="G198" i="1" l="1"/>
  <c r="C199" i="1" s="1"/>
  <c r="D199" i="1" s="1"/>
  <c r="F199" i="1" s="1"/>
  <c r="E199" i="1" l="1"/>
  <c r="G199" i="1" s="1"/>
  <c r="C200" i="1" s="1"/>
  <c r="D200" i="1" l="1"/>
  <c r="E200" i="1" l="1"/>
  <c r="F200" i="1"/>
  <c r="G200" i="1" l="1"/>
  <c r="C201" i="1" s="1"/>
  <c r="D201" i="1" s="1"/>
  <c r="E201" i="1" l="1"/>
  <c r="F201" i="1"/>
  <c r="G201" i="1" l="1"/>
  <c r="C202" i="1" s="1"/>
  <c r="D202" i="1" s="1"/>
  <c r="E202" i="1" l="1"/>
  <c r="F202" i="1"/>
  <c r="G202" i="1" l="1"/>
  <c r="C203" i="1" s="1"/>
  <c r="D203" i="1" s="1"/>
  <c r="F203" i="1" s="1"/>
  <c r="E203" i="1" l="1"/>
  <c r="G203" i="1" s="1"/>
  <c r="C204" i="1" s="1"/>
  <c r="D204" i="1" l="1"/>
  <c r="E204" i="1" l="1"/>
  <c r="F204" i="1"/>
  <c r="G204" i="1" l="1"/>
  <c r="C205" i="1" s="1"/>
  <c r="D205" i="1" s="1"/>
  <c r="E205" i="1" l="1"/>
  <c r="F205" i="1"/>
  <c r="G205" i="1" l="1"/>
  <c r="C206" i="1" s="1"/>
  <c r="D206" i="1" s="1"/>
  <c r="E206" i="1" l="1"/>
  <c r="F206" i="1"/>
  <c r="G206" i="1" l="1"/>
  <c r="C207" i="1" s="1"/>
  <c r="D207" i="1" s="1"/>
  <c r="F207" i="1" s="1"/>
  <c r="E207" i="1" l="1"/>
  <c r="G207" i="1" s="1"/>
  <c r="C208" i="1" s="1"/>
  <c r="D208" i="1" l="1"/>
  <c r="E208" i="1" l="1"/>
  <c r="F208" i="1"/>
  <c r="G208" i="1" l="1"/>
  <c r="C209" i="1" s="1"/>
  <c r="D209" i="1" s="1"/>
  <c r="E209" i="1" l="1"/>
  <c r="F209" i="1"/>
  <c r="G209" i="1" l="1"/>
  <c r="C210" i="1" s="1"/>
  <c r="D210" i="1" s="1"/>
  <c r="E210" i="1" l="1"/>
  <c r="F210" i="1"/>
  <c r="G210" i="1" l="1"/>
  <c r="C211" i="1" s="1"/>
  <c r="D211" i="1" s="1"/>
  <c r="E211" i="1" l="1"/>
  <c r="F211" i="1"/>
  <c r="G211" i="1" l="1"/>
  <c r="C212" i="1" s="1"/>
  <c r="D212" i="1" s="1"/>
  <c r="E212" i="1" l="1"/>
  <c r="F212" i="1"/>
  <c r="G212" i="1" l="1"/>
  <c r="C213" i="1" s="1"/>
  <c r="D213" i="1" s="1"/>
  <c r="E213" i="1" l="1"/>
  <c r="F213" i="1"/>
  <c r="G213" i="1" l="1"/>
  <c r="C214" i="1" s="1"/>
  <c r="D214" i="1" s="1"/>
  <c r="E214" i="1" l="1"/>
  <c r="F214" i="1"/>
  <c r="G214" i="1" l="1"/>
  <c r="C215" i="1" s="1"/>
  <c r="D215" i="1" s="1"/>
  <c r="F215" i="1" s="1"/>
  <c r="E215" i="1" l="1"/>
  <c r="G215" i="1" l="1"/>
  <c r="C216" i="1" s="1"/>
  <c r="D216" i="1" s="1"/>
  <c r="F216" i="1" s="1"/>
  <c r="E216" i="1" l="1"/>
  <c r="G216" i="1" l="1"/>
  <c r="C217" i="1" s="1"/>
  <c r="D217" i="1" l="1"/>
  <c r="F217" i="1" s="1"/>
  <c r="E217" i="1" l="1"/>
  <c r="G217" i="1" s="1"/>
  <c r="C218" i="1" s="1"/>
  <c r="D218" i="1" s="1"/>
  <c r="E218" i="1" s="1"/>
  <c r="F218" i="1" l="1"/>
  <c r="G218" i="1" s="1"/>
  <c r="C219" i="1" s="1"/>
  <c r="D219" i="1" s="1"/>
  <c r="E219" i="1" l="1"/>
  <c r="F219" i="1"/>
  <c r="G219" i="1" l="1"/>
  <c r="C220" i="1" s="1"/>
  <c r="D220" i="1" s="1"/>
  <c r="F220" i="1" s="1"/>
  <c r="E220" i="1" l="1"/>
  <c r="G220" i="1" s="1"/>
  <c r="C221" i="1"/>
  <c r="D221" i="1" l="1"/>
  <c r="E221" i="1" l="1"/>
  <c r="F221" i="1"/>
  <c r="G221" i="1" l="1"/>
  <c r="C222" i="1" s="1"/>
  <c r="D222" i="1" s="1"/>
  <c r="E222" i="1" l="1"/>
  <c r="F222" i="1"/>
  <c r="G222" i="1" l="1"/>
  <c r="C223" i="1" s="1"/>
  <c r="D223" i="1" s="1"/>
  <c r="F223" i="1" s="1"/>
  <c r="E223" i="1" l="1"/>
  <c r="G223" i="1" s="1"/>
  <c r="C224" i="1"/>
  <c r="D224" i="1" l="1"/>
  <c r="E224" i="1" l="1"/>
  <c r="F224" i="1"/>
  <c r="G224" i="1" l="1"/>
  <c r="C225" i="1" s="1"/>
  <c r="D225" i="1" s="1"/>
  <c r="E225" i="1" l="1"/>
  <c r="F225" i="1"/>
  <c r="G225" i="1" l="1"/>
  <c r="C226" i="1" s="1"/>
  <c r="D226" i="1" s="1"/>
  <c r="E226" i="1" l="1"/>
  <c r="F226" i="1"/>
  <c r="G226" i="1" l="1"/>
  <c r="C227" i="1" s="1"/>
  <c r="D227" i="1" s="1"/>
  <c r="E227" i="1" l="1"/>
  <c r="F227" i="1"/>
  <c r="G227" i="1" l="1"/>
  <c r="C228" i="1" s="1"/>
  <c r="D228" i="1" s="1"/>
  <c r="E228" i="1" l="1"/>
  <c r="F228" i="1"/>
  <c r="G228" i="1" l="1"/>
  <c r="C229" i="1" s="1"/>
  <c r="D229" i="1" s="1"/>
  <c r="E229" i="1" l="1"/>
  <c r="F229" i="1"/>
  <c r="G229" i="1" l="1"/>
  <c r="C230" i="1" s="1"/>
  <c r="D230" i="1" s="1"/>
  <c r="E230" i="1" l="1"/>
  <c r="F230" i="1"/>
  <c r="G230" i="1" l="1"/>
  <c r="C231" i="1" s="1"/>
  <c r="D231" i="1" s="1"/>
  <c r="F231" i="1" s="1"/>
  <c r="E231" i="1" l="1"/>
  <c r="G231" i="1" s="1"/>
  <c r="C232" i="1"/>
  <c r="D232" i="1" l="1"/>
  <c r="E232" i="1" l="1"/>
  <c r="F232" i="1"/>
  <c r="G232" i="1" l="1"/>
  <c r="C233" i="1" s="1"/>
  <c r="D233" i="1" s="1"/>
  <c r="E233" i="1" l="1"/>
  <c r="F233" i="1"/>
  <c r="G233" i="1" l="1"/>
  <c r="C234" i="1" s="1"/>
  <c r="D234" i="1" s="1"/>
  <c r="E234" i="1" l="1"/>
  <c r="F234" i="1"/>
  <c r="G234" i="1" l="1"/>
  <c r="C235" i="1" s="1"/>
  <c r="D235" i="1" s="1"/>
  <c r="E235" i="1" l="1"/>
  <c r="F235" i="1"/>
  <c r="G235" i="1" l="1"/>
  <c r="C236" i="1" s="1"/>
  <c r="D236" i="1" s="1"/>
  <c r="E236" i="1" l="1"/>
  <c r="F236" i="1"/>
  <c r="G236" i="1" l="1"/>
  <c r="C237" i="1" s="1"/>
  <c r="D237" i="1" s="1"/>
  <c r="F237" i="1" s="1"/>
  <c r="E237" i="1" l="1"/>
  <c r="G237" i="1" s="1"/>
  <c r="C238" i="1" s="1"/>
  <c r="D238" i="1" l="1"/>
  <c r="F238" i="1" s="1"/>
  <c r="E238" i="1" l="1"/>
  <c r="G238" i="1" s="1"/>
  <c r="C239" i="1" s="1"/>
  <c r="D239" i="1" l="1"/>
  <c r="E239" i="1" l="1"/>
  <c r="F239" i="1"/>
  <c r="G239" i="1" l="1"/>
  <c r="C240" i="1" s="1"/>
  <c r="D240" i="1" s="1"/>
  <c r="E240" i="1" l="1"/>
  <c r="F240" i="1"/>
  <c r="G240" i="1" l="1"/>
  <c r="C241" i="1" s="1"/>
  <c r="D241" i="1" s="1"/>
  <c r="E241" i="1" l="1"/>
  <c r="F241" i="1"/>
  <c r="G241" i="1" l="1"/>
  <c r="C242" i="1" s="1"/>
  <c r="D242" i="1" s="1"/>
  <c r="E242" i="1" l="1"/>
  <c r="F242" i="1"/>
  <c r="G242" i="1" l="1"/>
  <c r="C243" i="1" s="1"/>
  <c r="D243" i="1" s="1"/>
  <c r="E243" i="1" l="1"/>
  <c r="F243" i="1"/>
  <c r="G243" i="1" l="1"/>
  <c r="C244" i="1" s="1"/>
  <c r="D244" i="1" s="1"/>
  <c r="F244" i="1" s="1"/>
  <c r="E244" i="1" l="1"/>
  <c r="G244" i="1" s="1"/>
  <c r="C245" i="1"/>
  <c r="D245" i="1" l="1"/>
  <c r="E245" i="1" l="1"/>
  <c r="F245" i="1"/>
  <c r="G245" i="1" l="1"/>
  <c r="C246" i="1" s="1"/>
  <c r="D246" i="1" s="1"/>
  <c r="E246" i="1" l="1"/>
  <c r="F246" i="1"/>
  <c r="G246" i="1" l="1"/>
  <c r="C247" i="1" s="1"/>
  <c r="D247" i="1" s="1"/>
  <c r="E247" i="1" l="1"/>
  <c r="F247" i="1"/>
  <c r="G247" i="1" l="1"/>
  <c r="C248" i="1" s="1"/>
  <c r="D248" i="1" s="1"/>
  <c r="E248" i="1" l="1"/>
  <c r="F248" i="1"/>
  <c r="G248" i="1" l="1"/>
  <c r="C249" i="1" s="1"/>
  <c r="D249" i="1" s="1"/>
  <c r="G7" i="1" s="1"/>
  <c r="E249" i="1" l="1"/>
  <c r="G6" i="1" s="1"/>
  <c r="F249" i="1"/>
  <c r="G249" i="1" l="1"/>
</calcChain>
</file>

<file path=xl/sharedStrings.xml><?xml version="1.0" encoding="utf-8"?>
<sst xmlns="http://schemas.openxmlformats.org/spreadsheetml/2006/main" count="15" uniqueCount="15">
  <si>
    <t>PRESENT VALUE</t>
  </si>
  <si>
    <t>INTEREST RATE</t>
  </si>
  <si>
    <t>TERM (YEARS)</t>
  </si>
  <si>
    <t>CONTRIBUTION EACH MONTH (REINVESTED INTEREST)</t>
  </si>
  <si>
    <t>VALUE AFTER 7 YEARS</t>
  </si>
  <si>
    <t>MONTHLY PAYMENT AFTER 7 YEARS</t>
  </si>
  <si>
    <t>VALUE AFTER 20 YEARS</t>
  </si>
  <si>
    <t>MONTHLY PAYMENT AFTER 20 YEARS</t>
  </si>
  <si>
    <t>MONTH</t>
  </si>
  <si>
    <t>BALANCE</t>
  </si>
  <si>
    <t>INTEREST EARNED</t>
  </si>
  <si>
    <t>INTEREST + BALANCE</t>
  </si>
  <si>
    <t>AMOUNT PAID TO INVESTOR</t>
  </si>
  <si>
    <t>NEW BALANCE</t>
  </si>
  <si>
    <t>Annuity Payout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</si>
</sst>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9"/>
      <color theme="1"/>
      <name val="Arial"/>
      <family val="2"/>
      <scheme val="minor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sz val="36"/>
      <color theme="1" tint="0.34998626667073579"/>
      <name val="Tahoma"/>
      <family val="2"/>
      <scheme val="major"/>
    </font>
    <font>
      <b/>
      <i/>
      <sz val="8"/>
      <color theme="1"/>
      <name val="Verdana"/>
      <family val="2"/>
    </font>
    <font>
      <sz val="8"/>
      <color theme="1"/>
      <name val="Arial"/>
      <family val="2"/>
      <scheme val="minor"/>
    </font>
    <font>
      <b/>
      <sz val="8"/>
      <color theme="0"/>
      <name val="Verdana"/>
      <family val="2"/>
    </font>
    <font>
      <sz val="36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ck">
        <color theme="7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5">
    <xf numFmtId="0" fontId="0" fillId="0" borderId="0">
      <alignment vertical="center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1" applyNumberFormat="0" applyFill="0" applyProtection="0">
      <alignment horizont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4" fontId="1" fillId="0" borderId="0" xfId="0" applyNumberFormat="1" applyFo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8" fontId="1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4" applyBorder="1" applyAlignment="1"/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left" vertical="center"/>
      <protection locked="0"/>
    </xf>
    <xf numFmtId="10" fontId="8" fillId="2" borderId="2" xfId="0" applyNumberFormat="1" applyFont="1" applyFill="1" applyBorder="1" applyAlignment="1" applyProtection="1">
      <alignment horizontal="left" vertical="center"/>
      <protection locked="0"/>
    </xf>
    <xf numFmtId="9" fontId="8" fillId="2" borderId="2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0" fontId="9" fillId="2" borderId="3" xfId="4" applyFont="1" applyFill="1" applyBorder="1">
      <alignment horizontal="center"/>
    </xf>
    <xf numFmtId="0" fontId="7" fillId="0" borderId="0" xfId="0" applyFont="1" applyAlignment="1">
      <alignment vertical="center" wrapText="1"/>
    </xf>
  </cellXfs>
  <cellStyles count="5">
    <cellStyle name="Comma 2" xfId="2"/>
    <cellStyle name="Currency 2" xfId="3"/>
    <cellStyle name="Heading 1" xfId="4" builtinId="16" customBuiltin="1"/>
    <cellStyle name="Normal" xfId="0" builtinId="0" customBuiltin="1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91</xdr:row>
      <xdr:rowOff>38100</xdr:rowOff>
    </xdr:from>
    <xdr:to>
      <xdr:col>11</xdr:col>
      <xdr:colOff>66674</xdr:colOff>
      <xdr:row>93</xdr:row>
      <xdr:rowOff>19050</xdr:rowOff>
    </xdr:to>
    <xdr:sp macro="" textlink="">
      <xdr:nvSpPr>
        <xdr:cNvPr id="2" name="Rectangular Callout 1"/>
        <xdr:cNvSpPr/>
      </xdr:nvSpPr>
      <xdr:spPr>
        <a:xfrm>
          <a:off x="7058024" y="15306675"/>
          <a:ext cx="237172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84 months is the 7-year mark</a:t>
          </a:r>
        </a:p>
      </xdr:txBody>
    </xdr:sp>
    <xdr:clientData fPrintsWithSheet="0"/>
  </xdr:twoCellAnchor>
  <xdr:twoCellAnchor>
    <xdr:from>
      <xdr:col>7</xdr:col>
      <xdr:colOff>152400</xdr:colOff>
      <xdr:row>127</xdr:row>
      <xdr:rowOff>28575</xdr:rowOff>
    </xdr:from>
    <xdr:to>
      <xdr:col>11</xdr:col>
      <xdr:colOff>85725</xdr:colOff>
      <xdr:row>129</xdr:row>
      <xdr:rowOff>9525</xdr:rowOff>
    </xdr:to>
    <xdr:sp macro="" textlink="">
      <xdr:nvSpPr>
        <xdr:cNvPr id="3" name="Rectangular Callout 2"/>
        <xdr:cNvSpPr/>
      </xdr:nvSpPr>
      <xdr:spPr>
        <a:xfrm>
          <a:off x="6543675" y="21850350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120 months is the 10-year mark</a:t>
          </a:r>
        </a:p>
      </xdr:txBody>
    </xdr:sp>
    <xdr:clientData fPrintsWithSheet="0"/>
  </xdr:twoCellAnchor>
  <xdr:twoCellAnchor>
    <xdr:from>
      <xdr:col>7</xdr:col>
      <xdr:colOff>171450</xdr:colOff>
      <xdr:row>175</xdr:row>
      <xdr:rowOff>28575</xdr:rowOff>
    </xdr:from>
    <xdr:to>
      <xdr:col>11</xdr:col>
      <xdr:colOff>104775</xdr:colOff>
      <xdr:row>177</xdr:row>
      <xdr:rowOff>9525</xdr:rowOff>
    </xdr:to>
    <xdr:sp macro="" textlink="">
      <xdr:nvSpPr>
        <xdr:cNvPr id="4" name="Rectangular Callout 3"/>
        <xdr:cNvSpPr/>
      </xdr:nvSpPr>
      <xdr:spPr>
        <a:xfrm>
          <a:off x="6562725" y="29622750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168 months is the 14-year mark</a:t>
          </a:r>
        </a:p>
      </xdr:txBody>
    </xdr:sp>
    <xdr:clientData fPrintsWithSheet="0"/>
  </xdr:twoCellAnchor>
  <xdr:twoCellAnchor>
    <xdr:from>
      <xdr:col>7</xdr:col>
      <xdr:colOff>180975</xdr:colOff>
      <xdr:row>247</xdr:row>
      <xdr:rowOff>38100</xdr:rowOff>
    </xdr:from>
    <xdr:to>
      <xdr:col>11</xdr:col>
      <xdr:colOff>114300</xdr:colOff>
      <xdr:row>249</xdr:row>
      <xdr:rowOff>19050</xdr:rowOff>
    </xdr:to>
    <xdr:sp macro="" textlink="">
      <xdr:nvSpPr>
        <xdr:cNvPr id="5" name="Rectangular Callout 4"/>
        <xdr:cNvSpPr/>
      </xdr:nvSpPr>
      <xdr:spPr>
        <a:xfrm>
          <a:off x="6572250" y="41290875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240 months is the 20-year mark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Annuity" displayName="tblAnnuity" ref="B9:G249" totalsRowShown="0" headerRowDxfId="7" dataDxfId="6">
  <autoFilter ref="B9:G2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MONTH" dataDxfId="5"/>
    <tableColumn id="2" name="BALANCE" dataDxfId="4">
      <calculatedColumnFormula>IF(ROW()-ROW(tblAnnuity[[#Headers],[BALANCE]])=1,PresentValue,INDEX(tblAnnuity[NEW BALANCE],ROW()-ROW(tblAnnuity[[#Headers],[BALANCE]])-1,1))</calculatedColumnFormula>
    </tableColumn>
    <tableColumn id="3" name="INTEREST EARNED" dataDxfId="3">
      <calculatedColumnFormula>-IPMT(InterestRate/12,1,Term*12,tblAnnuity[[#This Row],[BALANCE]])</calculatedColumnFormula>
    </tableColumn>
    <tableColumn id="4" name="INTEREST + BALANCE" dataDxfId="2">
      <calculatedColumnFormula>SUM(tblAnnuity[[#This Row],[BALANCE]:[INTEREST EARNED]])</calculatedColumnFormula>
    </tableColumn>
    <tableColumn id="5" name="AMOUNT PAID TO INVESTOR" dataDxfId="1">
      <calculatedColumnFormula>tblAnnuity[[#This Row],[INTEREST EARNED]]-(tblAnnuity[[#This Row],[INTEREST EARNED]]*Contribution)</calculatedColumnFormula>
    </tableColumn>
    <tableColumn id="6" name="NEW BALANCE" dataDxfId="0">
      <calculatedColumnFormula>tblAnnuity[[#This Row],[INTEREST + BALANCE]]-tblAnnuity[[#This Row],[AMOUNT PAID TO INVESTOR]]</calculatedColumnFormula>
    </tableColumn>
  </tableColumns>
  <tableStyleInfo name="TableStyleLight10" showFirstColumn="0" showLastColumn="0" showRowStripes="1" showColumnStripes="1"/>
  <extLst>
    <ext xmlns:x14="http://schemas.microsoft.com/office/spreadsheetml/2009/9/main" uri="{504A1905-F514-4f6f-8877-14C23A59335A}">
      <x14:table altText="Annuity Investment" altTextSummary="View specifics of the investment, including balances and interests.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Annuity investmen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2:M370"/>
  <sheetViews>
    <sheetView showGridLines="0" tabSelected="1" workbookViewId="0">
      <pane ySplit="9" topLeftCell="A10" activePane="bottomLeft" state="frozen"/>
      <selection pane="bottomLeft" activeCell="D4" sqref="D4"/>
    </sheetView>
  </sheetViews>
  <sheetFormatPr defaultColWidth="9.28515625" defaultRowHeight="12.75" customHeight="1" x14ac:dyDescent="0.15"/>
  <cols>
    <col min="1" max="1" width="1.85546875" style="1" customWidth="1"/>
    <col min="2" max="2" width="10.42578125" style="1" customWidth="1"/>
    <col min="3" max="3" width="14.42578125" style="3" customWidth="1"/>
    <col min="4" max="4" width="17" style="1" customWidth="1"/>
    <col min="5" max="5" width="19.28515625" style="1" customWidth="1"/>
    <col min="6" max="6" width="21.28515625" style="1" customWidth="1"/>
    <col min="7" max="7" width="16.140625" style="1" customWidth="1"/>
    <col min="8" max="8" width="11.85546875" style="1" customWidth="1"/>
    <col min="9" max="16384" width="9.28515625" style="1"/>
  </cols>
  <sheetData>
    <row r="2" spans="2:7" ht="45" thickBot="1" x14ac:dyDescent="0.6">
      <c r="B2" s="16" t="s">
        <v>14</v>
      </c>
      <c r="C2" s="16"/>
      <c r="D2" s="16"/>
      <c r="E2" s="16"/>
      <c r="F2" s="16"/>
      <c r="G2" s="16"/>
    </row>
    <row r="3" spans="2:7" ht="24" customHeight="1" thickTop="1" thickBot="1" x14ac:dyDescent="0.6">
      <c r="B3" s="7"/>
    </row>
    <row r="4" spans="2:7" ht="24" customHeight="1" thickBot="1" x14ac:dyDescent="0.25">
      <c r="B4" s="17" t="s">
        <v>0</v>
      </c>
      <c r="C4" s="17"/>
      <c r="D4" s="10">
        <v>1000000</v>
      </c>
      <c r="F4" s="9" t="s">
        <v>4</v>
      </c>
      <c r="G4" s="14">
        <f>INDEX(tblAnnuity[],MATCH(84,tblAnnuity[MONTH],0),4)</f>
        <v>1747422.0514295045</v>
      </c>
    </row>
    <row r="5" spans="2:7" ht="24" customHeight="1" thickBot="1" x14ac:dyDescent="0.25">
      <c r="B5" s="17" t="s">
        <v>1</v>
      </c>
      <c r="C5" s="17"/>
      <c r="D5" s="11">
        <v>0.08</v>
      </c>
      <c r="F5" s="9" t="s">
        <v>5</v>
      </c>
      <c r="G5" s="14">
        <f>INDEX(tblAnnuity[],MATCH(84,tblAnnuity[MONTH],0),3)</f>
        <v>11572.331466420561</v>
      </c>
    </row>
    <row r="6" spans="2:7" ht="24" customHeight="1" thickBot="1" x14ac:dyDescent="0.25">
      <c r="B6" s="17" t="s">
        <v>2</v>
      </c>
      <c r="C6" s="17"/>
      <c r="D6" s="13">
        <v>5</v>
      </c>
      <c r="F6" s="9" t="s">
        <v>6</v>
      </c>
      <c r="G6" s="15">
        <f>INDEX(tblAnnuity[],MATCH(240,tblAnnuity[MONTH],0),4)</f>
        <v>4926802.7708097761</v>
      </c>
    </row>
    <row r="7" spans="2:7" ht="24" customHeight="1" thickBot="1" x14ac:dyDescent="0.25">
      <c r="B7" s="17" t="s">
        <v>3</v>
      </c>
      <c r="C7" s="17"/>
      <c r="D7" s="12">
        <v>1</v>
      </c>
      <c r="F7" s="9" t="s">
        <v>7</v>
      </c>
      <c r="G7" s="14">
        <f>INDEX(tblAnnuity[],MATCH(240,tblAnnuity[MONTH],0),3)</f>
        <v>32627.832919270044</v>
      </c>
    </row>
    <row r="9" spans="2:7" s="4" customFormat="1" ht="24" customHeight="1" x14ac:dyDescent="0.15"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</row>
    <row r="10" spans="2:7" ht="12.75" customHeight="1" x14ac:dyDescent="0.15">
      <c r="B10" s="3">
        <v>1</v>
      </c>
      <c r="C10" s="2">
        <f>IF(ROW()-ROW(tblAnnuity[[#Headers],[BALANCE]])=1,PresentValue,INDEX(tblAnnuity[NEW BALANCE],ROW()-ROW(tblAnnuity[[#Headers],[BALANCE]])-1,1))</f>
        <v>1000000</v>
      </c>
      <c r="D10" s="5">
        <f>-IPMT(InterestRate/12,1,Term*12,tblAnnuity[[#This Row],[BALANCE]])</f>
        <v>6666.666666666667</v>
      </c>
      <c r="E10" s="2">
        <f>SUM(tblAnnuity[[#This Row],[BALANCE]:[INTEREST EARNED]])</f>
        <v>1006666.6666666666</v>
      </c>
      <c r="F10" s="5">
        <f>tblAnnuity[[#This Row],[INTEREST EARNED]]-(tblAnnuity[[#This Row],[INTEREST EARNED]]*Contribution)</f>
        <v>0</v>
      </c>
      <c r="G10" s="5">
        <f>tblAnnuity[[#This Row],[INTEREST + BALANCE]]-tblAnnuity[[#This Row],[AMOUNT PAID TO INVESTOR]]</f>
        <v>1006666.6666666666</v>
      </c>
    </row>
    <row r="11" spans="2:7" ht="12.75" customHeight="1" x14ac:dyDescent="0.15">
      <c r="B11" s="3">
        <v>2</v>
      </c>
      <c r="C11" s="5">
        <f>IF(ROW()-ROW(tblAnnuity[[#Headers],[BALANCE]])=1,PresentValue,INDEX(tblAnnuity[NEW BALANCE],ROW()-ROW(tblAnnuity[[#Headers],[BALANCE]])-1,1))</f>
        <v>1006666.6666666666</v>
      </c>
      <c r="D11" s="5">
        <f>-IPMT(InterestRate/12,1,Term*12,tblAnnuity[[#This Row],[BALANCE]])</f>
        <v>6711.1111111111104</v>
      </c>
      <c r="E11" s="2">
        <f>SUM(tblAnnuity[[#This Row],[BALANCE]:[INTEREST EARNED]])</f>
        <v>1013377.7777777778</v>
      </c>
      <c r="F11" s="5">
        <f>tblAnnuity[[#This Row],[INTEREST EARNED]]-(tblAnnuity[[#This Row],[INTEREST EARNED]]*Contribution)</f>
        <v>0</v>
      </c>
      <c r="G11" s="5">
        <f>tblAnnuity[[#This Row],[INTEREST + BALANCE]]-tblAnnuity[[#This Row],[AMOUNT PAID TO INVESTOR]]</f>
        <v>1013377.7777777778</v>
      </c>
    </row>
    <row r="12" spans="2:7" ht="12.75" customHeight="1" x14ac:dyDescent="0.15">
      <c r="B12" s="3">
        <v>3</v>
      </c>
      <c r="C12" s="5">
        <f>IF(ROW()-ROW(tblAnnuity[[#Headers],[BALANCE]])=1,PresentValue,INDEX(tblAnnuity[NEW BALANCE],ROW()-ROW(tblAnnuity[[#Headers],[BALANCE]])-1,1))</f>
        <v>1013377.7777777778</v>
      </c>
      <c r="D12" s="5">
        <f>-IPMT(InterestRate/12,1,Term*12,tblAnnuity[[#This Row],[BALANCE]])</f>
        <v>6755.8518518518522</v>
      </c>
      <c r="E12" s="2">
        <f>SUM(tblAnnuity[[#This Row],[BALANCE]:[INTEREST EARNED]])</f>
        <v>1020133.6296296295</v>
      </c>
      <c r="F12" s="5">
        <f>tblAnnuity[[#This Row],[INTEREST EARNED]]-(tblAnnuity[[#This Row],[INTEREST EARNED]]*Contribution)</f>
        <v>0</v>
      </c>
      <c r="G12" s="5">
        <f>tblAnnuity[[#This Row],[INTEREST + BALANCE]]-tblAnnuity[[#This Row],[AMOUNT PAID TO INVESTOR]]</f>
        <v>1020133.6296296295</v>
      </c>
    </row>
    <row r="13" spans="2:7" ht="12.75" customHeight="1" x14ac:dyDescent="0.15">
      <c r="B13" s="3">
        <v>4</v>
      </c>
      <c r="C13" s="5">
        <f>IF(ROW()-ROW(tblAnnuity[[#Headers],[BALANCE]])=1,PresentValue,INDEX(tblAnnuity[NEW BALANCE],ROW()-ROW(tblAnnuity[[#Headers],[BALANCE]])-1,1))</f>
        <v>1020133.6296296295</v>
      </c>
      <c r="D13" s="5">
        <f>-IPMT(InterestRate/12,1,Term*12,tblAnnuity[[#This Row],[BALANCE]])</f>
        <v>6800.8908641975304</v>
      </c>
      <c r="E13" s="2">
        <f>SUM(tblAnnuity[[#This Row],[BALANCE]:[INTEREST EARNED]])</f>
        <v>1026934.5204938271</v>
      </c>
      <c r="F13" s="5">
        <f>tblAnnuity[[#This Row],[INTEREST EARNED]]-(tblAnnuity[[#This Row],[INTEREST EARNED]]*Contribution)</f>
        <v>0</v>
      </c>
      <c r="G13" s="5">
        <f>tblAnnuity[[#This Row],[INTEREST + BALANCE]]-tblAnnuity[[#This Row],[AMOUNT PAID TO INVESTOR]]</f>
        <v>1026934.5204938271</v>
      </c>
    </row>
    <row r="14" spans="2:7" ht="12.75" customHeight="1" x14ac:dyDescent="0.15">
      <c r="B14" s="3">
        <v>5</v>
      </c>
      <c r="C14" s="5">
        <f>IF(ROW()-ROW(tblAnnuity[[#Headers],[BALANCE]])=1,PresentValue,INDEX(tblAnnuity[NEW BALANCE],ROW()-ROW(tblAnnuity[[#Headers],[BALANCE]])-1,1))</f>
        <v>1026934.5204938271</v>
      </c>
      <c r="D14" s="5">
        <f>-IPMT(InterestRate/12,1,Term*12,tblAnnuity[[#This Row],[BALANCE]])</f>
        <v>6846.2301366255142</v>
      </c>
      <c r="E14" s="2">
        <f>SUM(tblAnnuity[[#This Row],[BALANCE]:[INTEREST EARNED]])</f>
        <v>1033780.7506304525</v>
      </c>
      <c r="F14" s="5">
        <f>tblAnnuity[[#This Row],[INTEREST EARNED]]-(tblAnnuity[[#This Row],[INTEREST EARNED]]*Contribution)</f>
        <v>0</v>
      </c>
      <c r="G14" s="5">
        <f>tblAnnuity[[#This Row],[INTEREST + BALANCE]]-tblAnnuity[[#This Row],[AMOUNT PAID TO INVESTOR]]</f>
        <v>1033780.7506304525</v>
      </c>
    </row>
    <row r="15" spans="2:7" ht="12.75" customHeight="1" x14ac:dyDescent="0.15">
      <c r="B15" s="3">
        <v>6</v>
      </c>
      <c r="C15" s="5">
        <f>IF(ROW()-ROW(tblAnnuity[[#Headers],[BALANCE]])=1,PresentValue,INDEX(tblAnnuity[NEW BALANCE],ROW()-ROW(tblAnnuity[[#Headers],[BALANCE]])-1,1))</f>
        <v>1033780.7506304525</v>
      </c>
      <c r="D15" s="5">
        <f>-IPMT(InterestRate/12,1,Term*12,tblAnnuity[[#This Row],[BALANCE]])</f>
        <v>6891.8716708696838</v>
      </c>
      <c r="E15" s="2">
        <f>SUM(tblAnnuity[[#This Row],[BALANCE]:[INTEREST EARNED]])</f>
        <v>1040672.6223013222</v>
      </c>
      <c r="F15" s="5">
        <f>tblAnnuity[[#This Row],[INTEREST EARNED]]-(tblAnnuity[[#This Row],[INTEREST EARNED]]*Contribution)</f>
        <v>0</v>
      </c>
      <c r="G15" s="5">
        <f>tblAnnuity[[#This Row],[INTEREST + BALANCE]]-tblAnnuity[[#This Row],[AMOUNT PAID TO INVESTOR]]</f>
        <v>1040672.6223013222</v>
      </c>
    </row>
    <row r="16" spans="2:7" ht="12.75" customHeight="1" x14ac:dyDescent="0.15">
      <c r="B16" s="3">
        <v>7</v>
      </c>
      <c r="C16" s="5">
        <f>IF(ROW()-ROW(tblAnnuity[[#Headers],[BALANCE]])=1,PresentValue,INDEX(tblAnnuity[NEW BALANCE],ROW()-ROW(tblAnnuity[[#Headers],[BALANCE]])-1,1))</f>
        <v>1040672.6223013222</v>
      </c>
      <c r="D16" s="5">
        <f>-IPMT(InterestRate/12,1,Term*12,tblAnnuity[[#This Row],[BALANCE]])</f>
        <v>6937.8174820088152</v>
      </c>
      <c r="E16" s="2">
        <f>SUM(tblAnnuity[[#This Row],[BALANCE]:[INTEREST EARNED]])</f>
        <v>1047610.439783331</v>
      </c>
      <c r="F16" s="5">
        <f>tblAnnuity[[#This Row],[INTEREST EARNED]]-(tblAnnuity[[#This Row],[INTEREST EARNED]]*Contribution)</f>
        <v>0</v>
      </c>
      <c r="G16" s="5">
        <f>tblAnnuity[[#This Row],[INTEREST + BALANCE]]-tblAnnuity[[#This Row],[AMOUNT PAID TO INVESTOR]]</f>
        <v>1047610.439783331</v>
      </c>
    </row>
    <row r="17" spans="2:7" ht="12.75" customHeight="1" x14ac:dyDescent="0.15">
      <c r="B17" s="3">
        <v>8</v>
      </c>
      <c r="C17" s="5">
        <f>IF(ROW()-ROW(tblAnnuity[[#Headers],[BALANCE]])=1,PresentValue,INDEX(tblAnnuity[NEW BALANCE],ROW()-ROW(tblAnnuity[[#Headers],[BALANCE]])-1,1))</f>
        <v>1047610.439783331</v>
      </c>
      <c r="D17" s="5">
        <f>-IPMT(InterestRate/12,1,Term*12,tblAnnuity[[#This Row],[BALANCE]])</f>
        <v>6984.0695985555403</v>
      </c>
      <c r="E17" s="2">
        <f>SUM(tblAnnuity[[#This Row],[BALANCE]:[INTEREST EARNED]])</f>
        <v>1054594.5093818866</v>
      </c>
      <c r="F17" s="5">
        <f>tblAnnuity[[#This Row],[INTEREST EARNED]]-(tblAnnuity[[#This Row],[INTEREST EARNED]]*Contribution)</f>
        <v>0</v>
      </c>
      <c r="G17" s="5">
        <f>tblAnnuity[[#This Row],[INTEREST + BALANCE]]-tblAnnuity[[#This Row],[AMOUNT PAID TO INVESTOR]]</f>
        <v>1054594.5093818866</v>
      </c>
    </row>
    <row r="18" spans="2:7" ht="12.75" customHeight="1" x14ac:dyDescent="0.15">
      <c r="B18" s="3">
        <v>9</v>
      </c>
      <c r="C18" s="5">
        <f>IF(ROW()-ROW(tblAnnuity[[#Headers],[BALANCE]])=1,PresentValue,INDEX(tblAnnuity[NEW BALANCE],ROW()-ROW(tblAnnuity[[#Headers],[BALANCE]])-1,1))</f>
        <v>1054594.5093818866</v>
      </c>
      <c r="D18" s="5">
        <f>-IPMT(InterestRate/12,1,Term*12,tblAnnuity[[#This Row],[BALANCE]])</f>
        <v>7030.6300625459107</v>
      </c>
      <c r="E18" s="2">
        <f>SUM(tblAnnuity[[#This Row],[BALANCE]:[INTEREST EARNED]])</f>
        <v>1061625.1394444325</v>
      </c>
      <c r="F18" s="5">
        <f>tblAnnuity[[#This Row],[INTEREST EARNED]]-(tblAnnuity[[#This Row],[INTEREST EARNED]]*Contribution)</f>
        <v>0</v>
      </c>
      <c r="G18" s="5">
        <f>tblAnnuity[[#This Row],[INTEREST + BALANCE]]-tblAnnuity[[#This Row],[AMOUNT PAID TO INVESTOR]]</f>
        <v>1061625.1394444325</v>
      </c>
    </row>
    <row r="19" spans="2:7" ht="12.75" customHeight="1" x14ac:dyDescent="0.15">
      <c r="B19" s="3">
        <v>10</v>
      </c>
      <c r="C19" s="5">
        <f>IF(ROW()-ROW(tblAnnuity[[#Headers],[BALANCE]])=1,PresentValue,INDEX(tblAnnuity[NEW BALANCE],ROW()-ROW(tblAnnuity[[#Headers],[BALANCE]])-1,1))</f>
        <v>1061625.1394444325</v>
      </c>
      <c r="D19" s="5">
        <f>-IPMT(InterestRate/12,1,Term*12,tblAnnuity[[#This Row],[BALANCE]])</f>
        <v>7077.5009296295502</v>
      </c>
      <c r="E19" s="2">
        <f>SUM(tblAnnuity[[#This Row],[BALANCE]:[INTEREST EARNED]])</f>
        <v>1068702.6403740621</v>
      </c>
      <c r="F19" s="5">
        <f>tblAnnuity[[#This Row],[INTEREST EARNED]]-(tblAnnuity[[#This Row],[INTEREST EARNED]]*Contribution)</f>
        <v>0</v>
      </c>
      <c r="G19" s="5">
        <f>tblAnnuity[[#This Row],[INTEREST + BALANCE]]-tblAnnuity[[#This Row],[AMOUNT PAID TO INVESTOR]]</f>
        <v>1068702.6403740621</v>
      </c>
    </row>
    <row r="20" spans="2:7" ht="12.75" customHeight="1" x14ac:dyDescent="0.15">
      <c r="B20" s="3">
        <v>11</v>
      </c>
      <c r="C20" s="5">
        <f>IF(ROW()-ROW(tblAnnuity[[#Headers],[BALANCE]])=1,PresentValue,INDEX(tblAnnuity[NEW BALANCE],ROW()-ROW(tblAnnuity[[#Headers],[BALANCE]])-1,1))</f>
        <v>1068702.6403740621</v>
      </c>
      <c r="D20" s="5">
        <f>-IPMT(InterestRate/12,1,Term*12,tblAnnuity[[#This Row],[BALANCE]])</f>
        <v>7124.6842691604143</v>
      </c>
      <c r="E20" s="2">
        <f>SUM(tblAnnuity[[#This Row],[BALANCE]:[INTEREST EARNED]])</f>
        <v>1075827.3246432226</v>
      </c>
      <c r="F20" s="5">
        <f>tblAnnuity[[#This Row],[INTEREST EARNED]]-(tblAnnuity[[#This Row],[INTEREST EARNED]]*Contribution)</f>
        <v>0</v>
      </c>
      <c r="G20" s="5">
        <f>tblAnnuity[[#This Row],[INTEREST + BALANCE]]-tblAnnuity[[#This Row],[AMOUNT PAID TO INVESTOR]]</f>
        <v>1075827.3246432226</v>
      </c>
    </row>
    <row r="21" spans="2:7" ht="12.75" customHeight="1" x14ac:dyDescent="0.15">
      <c r="B21" s="3">
        <v>12</v>
      </c>
      <c r="C21" s="5">
        <f>IF(ROW()-ROW(tblAnnuity[[#Headers],[BALANCE]])=1,PresentValue,INDEX(tblAnnuity[NEW BALANCE],ROW()-ROW(tblAnnuity[[#Headers],[BALANCE]])-1,1))</f>
        <v>1075827.3246432226</v>
      </c>
      <c r="D21" s="5">
        <f>-IPMT(InterestRate/12,1,Term*12,tblAnnuity[[#This Row],[BALANCE]])</f>
        <v>7172.1821642881514</v>
      </c>
      <c r="E21" s="2">
        <f>SUM(tblAnnuity[[#This Row],[BALANCE]:[INTEREST EARNED]])</f>
        <v>1082999.5068075107</v>
      </c>
      <c r="F21" s="5">
        <f>tblAnnuity[[#This Row],[INTEREST EARNED]]-(tblAnnuity[[#This Row],[INTEREST EARNED]]*Contribution)</f>
        <v>0</v>
      </c>
      <c r="G21" s="5">
        <f>tblAnnuity[[#This Row],[INTEREST + BALANCE]]-tblAnnuity[[#This Row],[AMOUNT PAID TO INVESTOR]]</f>
        <v>1082999.5068075107</v>
      </c>
    </row>
    <row r="22" spans="2:7" ht="12.75" customHeight="1" x14ac:dyDescent="0.15">
      <c r="B22" s="3">
        <v>13</v>
      </c>
      <c r="C22" s="5">
        <f>IF(ROW()-ROW(tblAnnuity[[#Headers],[BALANCE]])=1,PresentValue,INDEX(tblAnnuity[NEW BALANCE],ROW()-ROW(tblAnnuity[[#Headers],[BALANCE]])-1,1))</f>
        <v>1082999.5068075107</v>
      </c>
      <c r="D22" s="5">
        <f>-IPMT(InterestRate/12,1,Term*12,tblAnnuity[[#This Row],[BALANCE]])</f>
        <v>7219.9967120500723</v>
      </c>
      <c r="E22" s="2">
        <f>SUM(tblAnnuity[[#This Row],[BALANCE]:[INTEREST EARNED]])</f>
        <v>1090219.5035195609</v>
      </c>
      <c r="F22" s="5">
        <f>tblAnnuity[[#This Row],[INTEREST EARNED]]-(tblAnnuity[[#This Row],[INTEREST EARNED]]*Contribution)</f>
        <v>0</v>
      </c>
      <c r="G22" s="5">
        <f>tblAnnuity[[#This Row],[INTEREST + BALANCE]]-tblAnnuity[[#This Row],[AMOUNT PAID TO INVESTOR]]</f>
        <v>1090219.5035195609</v>
      </c>
    </row>
    <row r="23" spans="2:7" ht="12.75" customHeight="1" x14ac:dyDescent="0.15">
      <c r="B23" s="3">
        <v>14</v>
      </c>
      <c r="C23" s="5">
        <f>IF(ROW()-ROW(tblAnnuity[[#Headers],[BALANCE]])=1,PresentValue,INDEX(tblAnnuity[NEW BALANCE],ROW()-ROW(tblAnnuity[[#Headers],[BALANCE]])-1,1))</f>
        <v>1090219.5035195609</v>
      </c>
      <c r="D23" s="5">
        <f>-IPMT(InterestRate/12,1,Term*12,tblAnnuity[[#This Row],[BALANCE]])</f>
        <v>7268.1300234637401</v>
      </c>
      <c r="E23" s="2">
        <f>SUM(tblAnnuity[[#This Row],[BALANCE]:[INTEREST EARNED]])</f>
        <v>1097487.6335430245</v>
      </c>
      <c r="F23" s="5">
        <f>tblAnnuity[[#This Row],[INTEREST EARNED]]-(tblAnnuity[[#This Row],[INTEREST EARNED]]*Contribution)</f>
        <v>0</v>
      </c>
      <c r="G23" s="5">
        <f>tblAnnuity[[#This Row],[INTEREST + BALANCE]]-tblAnnuity[[#This Row],[AMOUNT PAID TO INVESTOR]]</f>
        <v>1097487.6335430245</v>
      </c>
    </row>
    <row r="24" spans="2:7" ht="12.75" customHeight="1" x14ac:dyDescent="0.15">
      <c r="B24" s="3">
        <v>15</v>
      </c>
      <c r="C24" s="5">
        <f>IF(ROW()-ROW(tblAnnuity[[#Headers],[BALANCE]])=1,PresentValue,INDEX(tblAnnuity[NEW BALANCE],ROW()-ROW(tblAnnuity[[#Headers],[BALANCE]])-1,1))</f>
        <v>1097487.6335430245</v>
      </c>
      <c r="D24" s="5">
        <f>-IPMT(InterestRate/12,1,Term*12,tblAnnuity[[#This Row],[BALANCE]])</f>
        <v>7316.5842236201643</v>
      </c>
      <c r="E24" s="2">
        <f>SUM(tblAnnuity[[#This Row],[BALANCE]:[INTEREST EARNED]])</f>
        <v>1104804.2177666447</v>
      </c>
      <c r="F24" s="5">
        <f>tblAnnuity[[#This Row],[INTEREST EARNED]]-(tblAnnuity[[#This Row],[INTEREST EARNED]]*Contribution)</f>
        <v>0</v>
      </c>
      <c r="G24" s="5">
        <f>tblAnnuity[[#This Row],[INTEREST + BALANCE]]-tblAnnuity[[#This Row],[AMOUNT PAID TO INVESTOR]]</f>
        <v>1104804.2177666447</v>
      </c>
    </row>
    <row r="25" spans="2:7" ht="12.75" customHeight="1" x14ac:dyDescent="0.15">
      <c r="B25" s="3">
        <v>16</v>
      </c>
      <c r="C25" s="5">
        <f>IF(ROW()-ROW(tblAnnuity[[#Headers],[BALANCE]])=1,PresentValue,INDEX(tblAnnuity[NEW BALANCE],ROW()-ROW(tblAnnuity[[#Headers],[BALANCE]])-1,1))</f>
        <v>1104804.2177666447</v>
      </c>
      <c r="D25" s="5">
        <f>-IPMT(InterestRate/12,1,Term*12,tblAnnuity[[#This Row],[BALANCE]])</f>
        <v>7365.3614517776314</v>
      </c>
      <c r="E25" s="2">
        <f>SUM(tblAnnuity[[#This Row],[BALANCE]:[INTEREST EARNED]])</f>
        <v>1112169.5792184223</v>
      </c>
      <c r="F25" s="5">
        <f>tblAnnuity[[#This Row],[INTEREST EARNED]]-(tblAnnuity[[#This Row],[INTEREST EARNED]]*Contribution)</f>
        <v>0</v>
      </c>
      <c r="G25" s="5">
        <f>tblAnnuity[[#This Row],[INTEREST + BALANCE]]-tblAnnuity[[#This Row],[AMOUNT PAID TO INVESTOR]]</f>
        <v>1112169.5792184223</v>
      </c>
    </row>
    <row r="26" spans="2:7" ht="12.75" customHeight="1" x14ac:dyDescent="0.15">
      <c r="B26" s="3">
        <v>17</v>
      </c>
      <c r="C26" s="5">
        <f>IF(ROW()-ROW(tblAnnuity[[#Headers],[BALANCE]])=1,PresentValue,INDEX(tblAnnuity[NEW BALANCE],ROW()-ROW(tblAnnuity[[#Headers],[BALANCE]])-1,1))</f>
        <v>1112169.5792184223</v>
      </c>
      <c r="D26" s="5">
        <f>-IPMT(InterestRate/12,1,Term*12,tblAnnuity[[#This Row],[BALANCE]])</f>
        <v>7414.4638614561491</v>
      </c>
      <c r="E26" s="2">
        <f>SUM(tblAnnuity[[#This Row],[BALANCE]:[INTEREST EARNED]])</f>
        <v>1119584.0430798784</v>
      </c>
      <c r="F26" s="5">
        <f>tblAnnuity[[#This Row],[INTEREST EARNED]]-(tblAnnuity[[#This Row],[INTEREST EARNED]]*Contribution)</f>
        <v>0</v>
      </c>
      <c r="G26" s="5">
        <f>tblAnnuity[[#This Row],[INTEREST + BALANCE]]-tblAnnuity[[#This Row],[AMOUNT PAID TO INVESTOR]]</f>
        <v>1119584.0430798784</v>
      </c>
    </row>
    <row r="27" spans="2:7" ht="12.75" customHeight="1" x14ac:dyDescent="0.15">
      <c r="B27" s="3">
        <v>18</v>
      </c>
      <c r="C27" s="5">
        <f>IF(ROW()-ROW(tblAnnuity[[#Headers],[BALANCE]])=1,PresentValue,INDEX(tblAnnuity[NEW BALANCE],ROW()-ROW(tblAnnuity[[#Headers],[BALANCE]])-1,1))</f>
        <v>1119584.0430798784</v>
      </c>
      <c r="D27" s="5">
        <f>-IPMT(InterestRate/12,1,Term*12,tblAnnuity[[#This Row],[BALANCE]])</f>
        <v>7463.8936205325235</v>
      </c>
      <c r="E27" s="2">
        <f>SUM(tblAnnuity[[#This Row],[BALANCE]:[INTEREST EARNED]])</f>
        <v>1127047.9367004109</v>
      </c>
      <c r="F27" s="5">
        <f>tblAnnuity[[#This Row],[INTEREST EARNED]]-(tblAnnuity[[#This Row],[INTEREST EARNED]]*Contribution)</f>
        <v>0</v>
      </c>
      <c r="G27" s="5">
        <f>tblAnnuity[[#This Row],[INTEREST + BALANCE]]-tblAnnuity[[#This Row],[AMOUNT PAID TO INVESTOR]]</f>
        <v>1127047.9367004109</v>
      </c>
    </row>
    <row r="28" spans="2:7" ht="12.75" customHeight="1" x14ac:dyDescent="0.15">
      <c r="B28" s="3">
        <v>19</v>
      </c>
      <c r="C28" s="5">
        <f>IF(ROW()-ROW(tblAnnuity[[#Headers],[BALANCE]])=1,PresentValue,INDEX(tblAnnuity[NEW BALANCE],ROW()-ROW(tblAnnuity[[#Headers],[BALANCE]])-1,1))</f>
        <v>1127047.9367004109</v>
      </c>
      <c r="D28" s="5">
        <f>-IPMT(InterestRate/12,1,Term*12,tblAnnuity[[#This Row],[BALANCE]])</f>
        <v>7513.652911336073</v>
      </c>
      <c r="E28" s="2">
        <f>SUM(tblAnnuity[[#This Row],[BALANCE]:[INTEREST EARNED]])</f>
        <v>1134561.5896117471</v>
      </c>
      <c r="F28" s="5">
        <f>tblAnnuity[[#This Row],[INTEREST EARNED]]-(tblAnnuity[[#This Row],[INTEREST EARNED]]*Contribution)</f>
        <v>0</v>
      </c>
      <c r="G28" s="5">
        <f>tblAnnuity[[#This Row],[INTEREST + BALANCE]]-tblAnnuity[[#This Row],[AMOUNT PAID TO INVESTOR]]</f>
        <v>1134561.5896117471</v>
      </c>
    </row>
    <row r="29" spans="2:7" ht="12.75" customHeight="1" x14ac:dyDescent="0.15">
      <c r="B29" s="3">
        <v>20</v>
      </c>
      <c r="C29" s="5">
        <f>IF(ROW()-ROW(tblAnnuity[[#Headers],[BALANCE]])=1,PresentValue,INDEX(tblAnnuity[NEW BALANCE],ROW()-ROW(tblAnnuity[[#Headers],[BALANCE]])-1,1))</f>
        <v>1134561.5896117471</v>
      </c>
      <c r="D29" s="5">
        <f>-IPMT(InterestRate/12,1,Term*12,tblAnnuity[[#This Row],[BALANCE]])</f>
        <v>7563.7439307449813</v>
      </c>
      <c r="E29" s="2">
        <f>SUM(tblAnnuity[[#This Row],[BALANCE]:[INTEREST EARNED]])</f>
        <v>1142125.333542492</v>
      </c>
      <c r="F29" s="5">
        <f>tblAnnuity[[#This Row],[INTEREST EARNED]]-(tblAnnuity[[#This Row],[INTEREST EARNED]]*Contribution)</f>
        <v>0</v>
      </c>
      <c r="G29" s="5">
        <f>tblAnnuity[[#This Row],[INTEREST + BALANCE]]-tblAnnuity[[#This Row],[AMOUNT PAID TO INVESTOR]]</f>
        <v>1142125.333542492</v>
      </c>
    </row>
    <row r="30" spans="2:7" ht="12.75" customHeight="1" x14ac:dyDescent="0.15">
      <c r="B30" s="3">
        <v>21</v>
      </c>
      <c r="C30" s="5">
        <f>IF(ROW()-ROW(tblAnnuity[[#Headers],[BALANCE]])=1,PresentValue,INDEX(tblAnnuity[NEW BALANCE],ROW()-ROW(tblAnnuity[[#Headers],[BALANCE]])-1,1))</f>
        <v>1142125.333542492</v>
      </c>
      <c r="D30" s="5">
        <f>-IPMT(InterestRate/12,1,Term*12,tblAnnuity[[#This Row],[BALANCE]])</f>
        <v>7614.1688902832802</v>
      </c>
      <c r="E30" s="2">
        <f>SUM(tblAnnuity[[#This Row],[BALANCE]:[INTEREST EARNED]])</f>
        <v>1149739.5024327752</v>
      </c>
      <c r="F30" s="5">
        <f>tblAnnuity[[#This Row],[INTEREST EARNED]]-(tblAnnuity[[#This Row],[INTEREST EARNED]]*Contribution)</f>
        <v>0</v>
      </c>
      <c r="G30" s="5">
        <f>tblAnnuity[[#This Row],[INTEREST + BALANCE]]-tblAnnuity[[#This Row],[AMOUNT PAID TO INVESTOR]]</f>
        <v>1149739.5024327752</v>
      </c>
    </row>
    <row r="31" spans="2:7" ht="12.75" customHeight="1" x14ac:dyDescent="0.15">
      <c r="B31" s="3">
        <v>22</v>
      </c>
      <c r="C31" s="5">
        <f>IF(ROW()-ROW(tblAnnuity[[#Headers],[BALANCE]])=1,PresentValue,INDEX(tblAnnuity[NEW BALANCE],ROW()-ROW(tblAnnuity[[#Headers],[BALANCE]])-1,1))</f>
        <v>1149739.5024327752</v>
      </c>
      <c r="D31" s="5">
        <f>-IPMT(InterestRate/12,1,Term*12,tblAnnuity[[#This Row],[BALANCE]])</f>
        <v>7664.9300162185018</v>
      </c>
      <c r="E31" s="2">
        <f>SUM(tblAnnuity[[#This Row],[BALANCE]:[INTEREST EARNED]])</f>
        <v>1157404.4324489937</v>
      </c>
      <c r="F31" s="5">
        <f>tblAnnuity[[#This Row],[INTEREST EARNED]]-(tblAnnuity[[#This Row],[INTEREST EARNED]]*Contribution)</f>
        <v>0</v>
      </c>
      <c r="G31" s="5">
        <f>tblAnnuity[[#This Row],[INTEREST + BALANCE]]-tblAnnuity[[#This Row],[AMOUNT PAID TO INVESTOR]]</f>
        <v>1157404.4324489937</v>
      </c>
    </row>
    <row r="32" spans="2:7" ht="12.75" customHeight="1" x14ac:dyDescent="0.15">
      <c r="B32" s="3">
        <v>23</v>
      </c>
      <c r="C32" s="5">
        <f>IF(ROW()-ROW(tblAnnuity[[#Headers],[BALANCE]])=1,PresentValue,INDEX(tblAnnuity[NEW BALANCE],ROW()-ROW(tblAnnuity[[#Headers],[BALANCE]])-1,1))</f>
        <v>1157404.4324489937</v>
      </c>
      <c r="D32" s="5">
        <f>-IPMT(InterestRate/12,1,Term*12,tblAnnuity[[#This Row],[BALANCE]])</f>
        <v>7716.0295496599583</v>
      </c>
      <c r="E32" s="2">
        <f>SUM(tblAnnuity[[#This Row],[BALANCE]:[INTEREST EARNED]])</f>
        <v>1165120.4619986536</v>
      </c>
      <c r="F32" s="5">
        <f>tblAnnuity[[#This Row],[INTEREST EARNED]]-(tblAnnuity[[#This Row],[INTEREST EARNED]]*Contribution)</f>
        <v>0</v>
      </c>
      <c r="G32" s="5">
        <f>tblAnnuity[[#This Row],[INTEREST + BALANCE]]-tblAnnuity[[#This Row],[AMOUNT PAID TO INVESTOR]]</f>
        <v>1165120.4619986536</v>
      </c>
    </row>
    <row r="33" spans="2:7" ht="12.75" customHeight="1" x14ac:dyDescent="0.15">
      <c r="B33" s="3">
        <v>24</v>
      </c>
      <c r="C33" s="5">
        <f>IF(ROW()-ROW(tblAnnuity[[#Headers],[BALANCE]])=1,PresentValue,INDEX(tblAnnuity[NEW BALANCE],ROW()-ROW(tblAnnuity[[#Headers],[BALANCE]])-1,1))</f>
        <v>1165120.4619986536</v>
      </c>
      <c r="D33" s="5">
        <f>-IPMT(InterestRate/12,1,Term*12,tblAnnuity[[#This Row],[BALANCE]])</f>
        <v>7767.4697466576908</v>
      </c>
      <c r="E33" s="2">
        <f>SUM(tblAnnuity[[#This Row],[BALANCE]:[INTEREST EARNED]])</f>
        <v>1172887.9317453112</v>
      </c>
      <c r="F33" s="5">
        <f>tblAnnuity[[#This Row],[INTEREST EARNED]]-(tblAnnuity[[#This Row],[INTEREST EARNED]]*Contribution)</f>
        <v>0</v>
      </c>
      <c r="G33" s="5">
        <f>tblAnnuity[[#This Row],[INTEREST + BALANCE]]-tblAnnuity[[#This Row],[AMOUNT PAID TO INVESTOR]]</f>
        <v>1172887.9317453112</v>
      </c>
    </row>
    <row r="34" spans="2:7" ht="12.75" customHeight="1" x14ac:dyDescent="0.15">
      <c r="B34" s="3">
        <v>25</v>
      </c>
      <c r="C34" s="5">
        <f>IF(ROW()-ROW(tblAnnuity[[#Headers],[BALANCE]])=1,PresentValue,INDEX(tblAnnuity[NEW BALANCE],ROW()-ROW(tblAnnuity[[#Headers],[BALANCE]])-1,1))</f>
        <v>1172887.9317453112</v>
      </c>
      <c r="D34" s="5">
        <f>-IPMT(InterestRate/12,1,Term*12,tblAnnuity[[#This Row],[BALANCE]])</f>
        <v>7819.2528783020753</v>
      </c>
      <c r="E34" s="2">
        <f>SUM(tblAnnuity[[#This Row],[BALANCE]:[INTEREST EARNED]])</f>
        <v>1180707.1846236133</v>
      </c>
      <c r="F34" s="5">
        <f>tblAnnuity[[#This Row],[INTEREST EARNED]]-(tblAnnuity[[#This Row],[INTEREST EARNED]]*Contribution)</f>
        <v>0</v>
      </c>
      <c r="G34" s="5">
        <f>tblAnnuity[[#This Row],[INTEREST + BALANCE]]-tblAnnuity[[#This Row],[AMOUNT PAID TO INVESTOR]]</f>
        <v>1180707.1846236133</v>
      </c>
    </row>
    <row r="35" spans="2:7" ht="12.75" customHeight="1" x14ac:dyDescent="0.15">
      <c r="B35" s="3">
        <v>26</v>
      </c>
      <c r="C35" s="5">
        <f>IF(ROW()-ROW(tblAnnuity[[#Headers],[BALANCE]])=1,PresentValue,INDEX(tblAnnuity[NEW BALANCE],ROW()-ROW(tblAnnuity[[#Headers],[BALANCE]])-1,1))</f>
        <v>1180707.1846236133</v>
      </c>
      <c r="D35" s="5">
        <f>-IPMT(InterestRate/12,1,Term*12,tblAnnuity[[#This Row],[BALANCE]])</f>
        <v>7871.3812308240886</v>
      </c>
      <c r="E35" s="2">
        <f>SUM(tblAnnuity[[#This Row],[BALANCE]:[INTEREST EARNED]])</f>
        <v>1188578.5658544374</v>
      </c>
      <c r="F35" s="5">
        <f>tblAnnuity[[#This Row],[INTEREST EARNED]]-(tblAnnuity[[#This Row],[INTEREST EARNED]]*Contribution)</f>
        <v>0</v>
      </c>
      <c r="G35" s="5">
        <f>tblAnnuity[[#This Row],[INTEREST + BALANCE]]-tblAnnuity[[#This Row],[AMOUNT PAID TO INVESTOR]]</f>
        <v>1188578.5658544374</v>
      </c>
    </row>
    <row r="36" spans="2:7" ht="12.75" customHeight="1" x14ac:dyDescent="0.15">
      <c r="B36" s="3">
        <v>27</v>
      </c>
      <c r="C36" s="5">
        <f>IF(ROW()-ROW(tblAnnuity[[#Headers],[BALANCE]])=1,PresentValue,INDEX(tblAnnuity[NEW BALANCE],ROW()-ROW(tblAnnuity[[#Headers],[BALANCE]])-1,1))</f>
        <v>1188578.5658544374</v>
      </c>
      <c r="D36" s="5">
        <f>-IPMT(InterestRate/12,1,Term*12,tblAnnuity[[#This Row],[BALANCE]])</f>
        <v>7923.8571056962501</v>
      </c>
      <c r="E36" s="2">
        <f>SUM(tblAnnuity[[#This Row],[BALANCE]:[INTEREST EARNED]])</f>
        <v>1196502.4229601338</v>
      </c>
      <c r="F36" s="5">
        <f>tblAnnuity[[#This Row],[INTEREST EARNED]]-(tblAnnuity[[#This Row],[INTEREST EARNED]]*Contribution)</f>
        <v>0</v>
      </c>
      <c r="G36" s="5">
        <f>tblAnnuity[[#This Row],[INTEREST + BALANCE]]-tblAnnuity[[#This Row],[AMOUNT PAID TO INVESTOR]]</f>
        <v>1196502.4229601338</v>
      </c>
    </row>
    <row r="37" spans="2:7" ht="12.75" customHeight="1" x14ac:dyDescent="0.15">
      <c r="B37" s="3">
        <v>28</v>
      </c>
      <c r="C37" s="5">
        <f>IF(ROW()-ROW(tblAnnuity[[#Headers],[BALANCE]])=1,PresentValue,INDEX(tblAnnuity[NEW BALANCE],ROW()-ROW(tblAnnuity[[#Headers],[BALANCE]])-1,1))</f>
        <v>1196502.4229601338</v>
      </c>
      <c r="D37" s="5">
        <f>-IPMT(InterestRate/12,1,Term*12,tblAnnuity[[#This Row],[BALANCE]])</f>
        <v>7976.6828197342256</v>
      </c>
      <c r="E37" s="2">
        <f>SUM(tblAnnuity[[#This Row],[BALANCE]:[INTEREST EARNED]])</f>
        <v>1204479.1057798681</v>
      </c>
      <c r="F37" s="5">
        <f>tblAnnuity[[#This Row],[INTEREST EARNED]]-(tblAnnuity[[#This Row],[INTEREST EARNED]]*Contribution)</f>
        <v>0</v>
      </c>
      <c r="G37" s="5">
        <f>tblAnnuity[[#This Row],[INTEREST + BALANCE]]-tblAnnuity[[#This Row],[AMOUNT PAID TO INVESTOR]]</f>
        <v>1204479.1057798681</v>
      </c>
    </row>
    <row r="38" spans="2:7" ht="12.75" customHeight="1" x14ac:dyDescent="0.15">
      <c r="B38" s="3">
        <v>29</v>
      </c>
      <c r="C38" s="5">
        <f>IF(ROW()-ROW(tblAnnuity[[#Headers],[BALANCE]])=1,PresentValue,INDEX(tblAnnuity[NEW BALANCE],ROW()-ROW(tblAnnuity[[#Headers],[BALANCE]])-1,1))</f>
        <v>1204479.1057798681</v>
      </c>
      <c r="D38" s="5">
        <f>-IPMT(InterestRate/12,1,Term*12,tblAnnuity[[#This Row],[BALANCE]])</f>
        <v>8029.8607051991212</v>
      </c>
      <c r="E38" s="2">
        <f>SUM(tblAnnuity[[#This Row],[BALANCE]:[INTEREST EARNED]])</f>
        <v>1212508.9664850673</v>
      </c>
      <c r="F38" s="5">
        <f>tblAnnuity[[#This Row],[INTEREST EARNED]]-(tblAnnuity[[#This Row],[INTEREST EARNED]]*Contribution)</f>
        <v>0</v>
      </c>
      <c r="G38" s="5">
        <f>tblAnnuity[[#This Row],[INTEREST + BALANCE]]-tblAnnuity[[#This Row],[AMOUNT PAID TO INVESTOR]]</f>
        <v>1212508.9664850673</v>
      </c>
    </row>
    <row r="39" spans="2:7" ht="12.75" customHeight="1" x14ac:dyDescent="0.15">
      <c r="B39" s="3">
        <v>30</v>
      </c>
      <c r="C39" s="5">
        <f>IF(ROW()-ROW(tblAnnuity[[#Headers],[BALANCE]])=1,PresentValue,INDEX(tblAnnuity[NEW BALANCE],ROW()-ROW(tblAnnuity[[#Headers],[BALANCE]])-1,1))</f>
        <v>1212508.9664850673</v>
      </c>
      <c r="D39" s="5">
        <f>-IPMT(InterestRate/12,1,Term*12,tblAnnuity[[#This Row],[BALANCE]])</f>
        <v>8083.3931099004494</v>
      </c>
      <c r="E39" s="2">
        <f>SUM(tblAnnuity[[#This Row],[BALANCE]:[INTEREST EARNED]])</f>
        <v>1220592.3595949677</v>
      </c>
      <c r="F39" s="5">
        <f>tblAnnuity[[#This Row],[INTEREST EARNED]]-(tblAnnuity[[#This Row],[INTEREST EARNED]]*Contribution)</f>
        <v>0</v>
      </c>
      <c r="G39" s="5">
        <f>tblAnnuity[[#This Row],[INTEREST + BALANCE]]-tblAnnuity[[#This Row],[AMOUNT PAID TO INVESTOR]]</f>
        <v>1220592.3595949677</v>
      </c>
    </row>
    <row r="40" spans="2:7" ht="12.75" customHeight="1" x14ac:dyDescent="0.15">
      <c r="B40" s="3">
        <v>31</v>
      </c>
      <c r="C40" s="5">
        <f>IF(ROW()-ROW(tblAnnuity[[#Headers],[BALANCE]])=1,PresentValue,INDEX(tblAnnuity[NEW BALANCE],ROW()-ROW(tblAnnuity[[#Headers],[BALANCE]])-1,1))</f>
        <v>1220592.3595949677</v>
      </c>
      <c r="D40" s="5">
        <f>-IPMT(InterestRate/12,1,Term*12,tblAnnuity[[#This Row],[BALANCE]])</f>
        <v>8137.2823972997849</v>
      </c>
      <c r="E40" s="2">
        <f>SUM(tblAnnuity[[#This Row],[BALANCE]:[INTEREST EARNED]])</f>
        <v>1228729.6419922675</v>
      </c>
      <c r="F40" s="5">
        <f>tblAnnuity[[#This Row],[INTEREST EARNED]]-(tblAnnuity[[#This Row],[INTEREST EARNED]]*Contribution)</f>
        <v>0</v>
      </c>
      <c r="G40" s="5">
        <f>tblAnnuity[[#This Row],[INTEREST + BALANCE]]-tblAnnuity[[#This Row],[AMOUNT PAID TO INVESTOR]]</f>
        <v>1228729.6419922675</v>
      </c>
    </row>
    <row r="41" spans="2:7" ht="12.75" customHeight="1" x14ac:dyDescent="0.15">
      <c r="B41" s="3">
        <v>32</v>
      </c>
      <c r="C41" s="5">
        <f>IF(ROW()-ROW(tblAnnuity[[#Headers],[BALANCE]])=1,PresentValue,INDEX(tblAnnuity[NEW BALANCE],ROW()-ROW(tblAnnuity[[#Headers],[BALANCE]])-1,1))</f>
        <v>1228729.6419922675</v>
      </c>
      <c r="D41" s="5">
        <f>-IPMT(InterestRate/12,1,Term*12,tblAnnuity[[#This Row],[BALANCE]])</f>
        <v>8191.5309466151166</v>
      </c>
      <c r="E41" s="2">
        <f>SUM(tblAnnuity[[#This Row],[BALANCE]:[INTEREST EARNED]])</f>
        <v>1236921.1729388826</v>
      </c>
      <c r="F41" s="5">
        <f>tblAnnuity[[#This Row],[INTEREST EARNED]]-(tblAnnuity[[#This Row],[INTEREST EARNED]]*Contribution)</f>
        <v>0</v>
      </c>
      <c r="G41" s="5">
        <f>tblAnnuity[[#This Row],[INTEREST + BALANCE]]-tblAnnuity[[#This Row],[AMOUNT PAID TO INVESTOR]]</f>
        <v>1236921.1729388826</v>
      </c>
    </row>
    <row r="42" spans="2:7" ht="12.75" customHeight="1" x14ac:dyDescent="0.15">
      <c r="B42" s="3">
        <v>33</v>
      </c>
      <c r="C42" s="5">
        <f>IF(ROW()-ROW(tblAnnuity[[#Headers],[BALANCE]])=1,PresentValue,INDEX(tblAnnuity[NEW BALANCE],ROW()-ROW(tblAnnuity[[#Headers],[BALANCE]])-1,1))</f>
        <v>1236921.1729388826</v>
      </c>
      <c r="D42" s="5">
        <f>-IPMT(InterestRate/12,1,Term*12,tblAnnuity[[#This Row],[BALANCE]])</f>
        <v>8246.1411529258839</v>
      </c>
      <c r="E42" s="2">
        <f>SUM(tblAnnuity[[#This Row],[BALANCE]:[INTEREST EARNED]])</f>
        <v>1245167.3140918084</v>
      </c>
      <c r="F42" s="5">
        <f>tblAnnuity[[#This Row],[INTEREST EARNED]]-(tblAnnuity[[#This Row],[INTEREST EARNED]]*Contribution)</f>
        <v>0</v>
      </c>
      <c r="G42" s="5">
        <f>tblAnnuity[[#This Row],[INTEREST + BALANCE]]-tblAnnuity[[#This Row],[AMOUNT PAID TO INVESTOR]]</f>
        <v>1245167.3140918084</v>
      </c>
    </row>
    <row r="43" spans="2:7" ht="12.75" customHeight="1" x14ac:dyDescent="0.15">
      <c r="B43" s="3">
        <v>34</v>
      </c>
      <c r="C43" s="5">
        <f>IF(ROW()-ROW(tblAnnuity[[#Headers],[BALANCE]])=1,PresentValue,INDEX(tblAnnuity[NEW BALANCE],ROW()-ROW(tblAnnuity[[#Headers],[BALANCE]])-1,1))</f>
        <v>1245167.3140918084</v>
      </c>
      <c r="D43" s="5">
        <f>-IPMT(InterestRate/12,1,Term*12,tblAnnuity[[#This Row],[BALANCE]])</f>
        <v>8301.1154272787226</v>
      </c>
      <c r="E43" s="2">
        <f>SUM(tblAnnuity[[#This Row],[BALANCE]:[INTEREST EARNED]])</f>
        <v>1253468.4295190871</v>
      </c>
      <c r="F43" s="5">
        <f>tblAnnuity[[#This Row],[INTEREST EARNED]]-(tblAnnuity[[#This Row],[INTEREST EARNED]]*Contribution)</f>
        <v>0</v>
      </c>
      <c r="G43" s="5">
        <f>tblAnnuity[[#This Row],[INTEREST + BALANCE]]-tblAnnuity[[#This Row],[AMOUNT PAID TO INVESTOR]]</f>
        <v>1253468.4295190871</v>
      </c>
    </row>
    <row r="44" spans="2:7" ht="12.75" customHeight="1" x14ac:dyDescent="0.15">
      <c r="B44" s="3">
        <v>35</v>
      </c>
      <c r="C44" s="5">
        <f>IF(ROW()-ROW(tblAnnuity[[#Headers],[BALANCE]])=1,PresentValue,INDEX(tblAnnuity[NEW BALANCE],ROW()-ROW(tblAnnuity[[#Headers],[BALANCE]])-1,1))</f>
        <v>1253468.4295190871</v>
      </c>
      <c r="D44" s="5">
        <f>-IPMT(InterestRate/12,1,Term*12,tblAnnuity[[#This Row],[BALANCE]])</f>
        <v>8356.4561967939135</v>
      </c>
      <c r="E44" s="2">
        <f>SUM(tblAnnuity[[#This Row],[BALANCE]:[INTEREST EARNED]])</f>
        <v>1261824.8857158809</v>
      </c>
      <c r="F44" s="5">
        <f>tblAnnuity[[#This Row],[INTEREST EARNED]]-(tblAnnuity[[#This Row],[INTEREST EARNED]]*Contribution)</f>
        <v>0</v>
      </c>
      <c r="G44" s="5">
        <f>tblAnnuity[[#This Row],[INTEREST + BALANCE]]-tblAnnuity[[#This Row],[AMOUNT PAID TO INVESTOR]]</f>
        <v>1261824.8857158809</v>
      </c>
    </row>
    <row r="45" spans="2:7" ht="12.75" customHeight="1" x14ac:dyDescent="0.15">
      <c r="B45" s="3">
        <v>36</v>
      </c>
      <c r="C45" s="5">
        <f>IF(ROW()-ROW(tblAnnuity[[#Headers],[BALANCE]])=1,PresentValue,INDEX(tblAnnuity[NEW BALANCE],ROW()-ROW(tblAnnuity[[#Headers],[BALANCE]])-1,1))</f>
        <v>1261824.8857158809</v>
      </c>
      <c r="D45" s="5">
        <f>-IPMT(InterestRate/12,1,Term*12,tblAnnuity[[#This Row],[BALANCE]])</f>
        <v>8412.1659047725407</v>
      </c>
      <c r="E45" s="2">
        <f>SUM(tblAnnuity[[#This Row],[BALANCE]:[INTEREST EARNED]])</f>
        <v>1270237.0516206534</v>
      </c>
      <c r="F45" s="5">
        <f>tblAnnuity[[#This Row],[INTEREST EARNED]]-(tblAnnuity[[#This Row],[INTEREST EARNED]]*Contribution)</f>
        <v>0</v>
      </c>
      <c r="G45" s="5">
        <f>tblAnnuity[[#This Row],[INTEREST + BALANCE]]-tblAnnuity[[#This Row],[AMOUNT PAID TO INVESTOR]]</f>
        <v>1270237.0516206534</v>
      </c>
    </row>
    <row r="46" spans="2:7" ht="12.75" customHeight="1" x14ac:dyDescent="0.15">
      <c r="B46" s="3">
        <v>37</v>
      </c>
      <c r="C46" s="5">
        <f>IF(ROW()-ROW(tblAnnuity[[#Headers],[BALANCE]])=1,PresentValue,INDEX(tblAnnuity[NEW BALANCE],ROW()-ROW(tblAnnuity[[#Headers],[BALANCE]])-1,1))</f>
        <v>1270237.0516206534</v>
      </c>
      <c r="D46" s="5">
        <f>-IPMT(InterestRate/12,1,Term*12,tblAnnuity[[#This Row],[BALANCE]])</f>
        <v>8468.2470108043563</v>
      </c>
      <c r="E46" s="2">
        <f>SUM(tblAnnuity[[#This Row],[BALANCE]:[INTEREST EARNED]])</f>
        <v>1278705.2986314576</v>
      </c>
      <c r="F46" s="5">
        <f>tblAnnuity[[#This Row],[INTEREST EARNED]]-(tblAnnuity[[#This Row],[INTEREST EARNED]]*Contribution)</f>
        <v>0</v>
      </c>
      <c r="G46" s="5">
        <f>tblAnnuity[[#This Row],[INTEREST + BALANCE]]-tblAnnuity[[#This Row],[AMOUNT PAID TO INVESTOR]]</f>
        <v>1278705.2986314576</v>
      </c>
    </row>
    <row r="47" spans="2:7" ht="12.75" customHeight="1" x14ac:dyDescent="0.15">
      <c r="B47" s="3">
        <v>38</v>
      </c>
      <c r="C47" s="5">
        <f>IF(ROW()-ROW(tblAnnuity[[#Headers],[BALANCE]])=1,PresentValue,INDEX(tblAnnuity[NEW BALANCE],ROW()-ROW(tblAnnuity[[#Headers],[BALANCE]])-1,1))</f>
        <v>1278705.2986314576</v>
      </c>
      <c r="D47" s="5">
        <f>-IPMT(InterestRate/12,1,Term*12,tblAnnuity[[#This Row],[BALANCE]])</f>
        <v>8524.701990876385</v>
      </c>
      <c r="E47" s="2">
        <f>SUM(tblAnnuity[[#This Row],[BALANCE]:[INTEREST EARNED]])</f>
        <v>1287230.000622334</v>
      </c>
      <c r="F47" s="5">
        <f>tblAnnuity[[#This Row],[INTEREST EARNED]]-(tblAnnuity[[#This Row],[INTEREST EARNED]]*Contribution)</f>
        <v>0</v>
      </c>
      <c r="G47" s="5">
        <f>tblAnnuity[[#This Row],[INTEREST + BALANCE]]-tblAnnuity[[#This Row],[AMOUNT PAID TO INVESTOR]]</f>
        <v>1287230.000622334</v>
      </c>
    </row>
    <row r="48" spans="2:7" ht="12.75" customHeight="1" x14ac:dyDescent="0.15">
      <c r="B48" s="3">
        <v>39</v>
      </c>
      <c r="C48" s="5">
        <f>IF(ROW()-ROW(tblAnnuity[[#Headers],[BALANCE]])=1,PresentValue,INDEX(tblAnnuity[NEW BALANCE],ROW()-ROW(tblAnnuity[[#Headers],[BALANCE]])-1,1))</f>
        <v>1287230.000622334</v>
      </c>
      <c r="D48" s="5">
        <f>-IPMT(InterestRate/12,1,Term*12,tblAnnuity[[#This Row],[BALANCE]])</f>
        <v>8581.5333374822276</v>
      </c>
      <c r="E48" s="2">
        <f>SUM(tblAnnuity[[#This Row],[BALANCE]:[INTEREST EARNED]])</f>
        <v>1295811.5339598162</v>
      </c>
      <c r="F48" s="5">
        <f>tblAnnuity[[#This Row],[INTEREST EARNED]]-(tblAnnuity[[#This Row],[INTEREST EARNED]]*Contribution)</f>
        <v>0</v>
      </c>
      <c r="G48" s="5">
        <f>tblAnnuity[[#This Row],[INTEREST + BALANCE]]-tblAnnuity[[#This Row],[AMOUNT PAID TO INVESTOR]]</f>
        <v>1295811.5339598162</v>
      </c>
    </row>
    <row r="49" spans="2:7" ht="12.75" customHeight="1" x14ac:dyDescent="0.15">
      <c r="B49" s="3">
        <v>40</v>
      </c>
      <c r="C49" s="5">
        <f>IF(ROW()-ROW(tblAnnuity[[#Headers],[BALANCE]])=1,PresentValue,INDEX(tblAnnuity[NEW BALANCE],ROW()-ROW(tblAnnuity[[#Headers],[BALANCE]])-1,1))</f>
        <v>1295811.5339598162</v>
      </c>
      <c r="D49" s="5">
        <f>-IPMT(InterestRate/12,1,Term*12,tblAnnuity[[#This Row],[BALANCE]])</f>
        <v>8638.7435597321091</v>
      </c>
      <c r="E49" s="2">
        <f>SUM(tblAnnuity[[#This Row],[BALANCE]:[INTEREST EARNED]])</f>
        <v>1304450.2775195483</v>
      </c>
      <c r="F49" s="5">
        <f>tblAnnuity[[#This Row],[INTEREST EARNED]]-(tblAnnuity[[#This Row],[INTEREST EARNED]]*Contribution)</f>
        <v>0</v>
      </c>
      <c r="G49" s="5">
        <f>tblAnnuity[[#This Row],[INTEREST + BALANCE]]-tblAnnuity[[#This Row],[AMOUNT PAID TO INVESTOR]]</f>
        <v>1304450.2775195483</v>
      </c>
    </row>
    <row r="50" spans="2:7" ht="12.75" customHeight="1" x14ac:dyDescent="0.15">
      <c r="B50" s="3">
        <v>41</v>
      </c>
      <c r="C50" s="5">
        <f>IF(ROW()-ROW(tblAnnuity[[#Headers],[BALANCE]])=1,PresentValue,INDEX(tblAnnuity[NEW BALANCE],ROW()-ROW(tblAnnuity[[#Headers],[BALANCE]])-1,1))</f>
        <v>1304450.2775195483</v>
      </c>
      <c r="D50" s="5">
        <f>-IPMT(InterestRate/12,1,Term*12,tblAnnuity[[#This Row],[BALANCE]])</f>
        <v>8696.335183463656</v>
      </c>
      <c r="E50" s="2">
        <f>SUM(tblAnnuity[[#This Row],[BALANCE]:[INTEREST EARNED]])</f>
        <v>1313146.6127030121</v>
      </c>
      <c r="F50" s="5">
        <f>tblAnnuity[[#This Row],[INTEREST EARNED]]-(tblAnnuity[[#This Row],[INTEREST EARNED]]*Contribution)</f>
        <v>0</v>
      </c>
      <c r="G50" s="5">
        <f>tblAnnuity[[#This Row],[INTEREST + BALANCE]]-tblAnnuity[[#This Row],[AMOUNT PAID TO INVESTOR]]</f>
        <v>1313146.6127030121</v>
      </c>
    </row>
    <row r="51" spans="2:7" ht="12.75" customHeight="1" x14ac:dyDescent="0.15">
      <c r="B51" s="3">
        <v>42</v>
      </c>
      <c r="C51" s="5">
        <f>IF(ROW()-ROW(tblAnnuity[[#Headers],[BALANCE]])=1,PresentValue,INDEX(tblAnnuity[NEW BALANCE],ROW()-ROW(tblAnnuity[[#Headers],[BALANCE]])-1,1))</f>
        <v>1313146.6127030121</v>
      </c>
      <c r="D51" s="5">
        <f>-IPMT(InterestRate/12,1,Term*12,tblAnnuity[[#This Row],[BALANCE]])</f>
        <v>8754.3107513534142</v>
      </c>
      <c r="E51" s="2">
        <f>SUM(tblAnnuity[[#This Row],[BALANCE]:[INTEREST EARNED]])</f>
        <v>1321900.9234543655</v>
      </c>
      <c r="F51" s="5">
        <f>tblAnnuity[[#This Row],[INTEREST EARNED]]-(tblAnnuity[[#This Row],[INTEREST EARNED]]*Contribution)</f>
        <v>0</v>
      </c>
      <c r="G51" s="5">
        <f>tblAnnuity[[#This Row],[INTEREST + BALANCE]]-tblAnnuity[[#This Row],[AMOUNT PAID TO INVESTOR]]</f>
        <v>1321900.9234543655</v>
      </c>
    </row>
    <row r="52" spans="2:7" ht="12.75" customHeight="1" x14ac:dyDescent="0.15">
      <c r="B52" s="3">
        <v>43</v>
      </c>
      <c r="C52" s="5">
        <f>IF(ROW()-ROW(tblAnnuity[[#Headers],[BALANCE]])=1,PresentValue,INDEX(tblAnnuity[NEW BALANCE],ROW()-ROW(tblAnnuity[[#Headers],[BALANCE]])-1,1))</f>
        <v>1321900.9234543655</v>
      </c>
      <c r="D52" s="5">
        <f>-IPMT(InterestRate/12,1,Term*12,tblAnnuity[[#This Row],[BALANCE]])</f>
        <v>8812.6728230291028</v>
      </c>
      <c r="E52" s="2">
        <f>SUM(tblAnnuity[[#This Row],[BALANCE]:[INTEREST EARNED]])</f>
        <v>1330713.5962773946</v>
      </c>
      <c r="F52" s="5">
        <f>tblAnnuity[[#This Row],[INTEREST EARNED]]-(tblAnnuity[[#This Row],[INTEREST EARNED]]*Contribution)</f>
        <v>0</v>
      </c>
      <c r="G52" s="5">
        <f>tblAnnuity[[#This Row],[INTEREST + BALANCE]]-tblAnnuity[[#This Row],[AMOUNT PAID TO INVESTOR]]</f>
        <v>1330713.5962773946</v>
      </c>
    </row>
    <row r="53" spans="2:7" ht="12.75" customHeight="1" x14ac:dyDescent="0.15">
      <c r="B53" s="3">
        <v>44</v>
      </c>
      <c r="C53" s="5">
        <f>IF(ROW()-ROW(tblAnnuity[[#Headers],[BALANCE]])=1,PresentValue,INDEX(tblAnnuity[NEW BALANCE],ROW()-ROW(tblAnnuity[[#Headers],[BALANCE]])-1,1))</f>
        <v>1330713.5962773946</v>
      </c>
      <c r="D53" s="5">
        <f>-IPMT(InterestRate/12,1,Term*12,tblAnnuity[[#This Row],[BALANCE]])</f>
        <v>8871.4239751826317</v>
      </c>
      <c r="E53" s="2">
        <f>SUM(tblAnnuity[[#This Row],[BALANCE]:[INTEREST EARNED]])</f>
        <v>1339585.0202525773</v>
      </c>
      <c r="F53" s="5">
        <f>tblAnnuity[[#This Row],[INTEREST EARNED]]-(tblAnnuity[[#This Row],[INTEREST EARNED]]*Contribution)</f>
        <v>0</v>
      </c>
      <c r="G53" s="5">
        <f>tblAnnuity[[#This Row],[INTEREST + BALANCE]]-tblAnnuity[[#This Row],[AMOUNT PAID TO INVESTOR]]</f>
        <v>1339585.0202525773</v>
      </c>
    </row>
    <row r="54" spans="2:7" ht="12.75" customHeight="1" x14ac:dyDescent="0.15">
      <c r="B54" s="3">
        <v>45</v>
      </c>
      <c r="C54" s="5">
        <f>IF(ROW()-ROW(tblAnnuity[[#Headers],[BALANCE]])=1,PresentValue,INDEX(tblAnnuity[NEW BALANCE],ROW()-ROW(tblAnnuity[[#Headers],[BALANCE]])-1,1))</f>
        <v>1339585.0202525773</v>
      </c>
      <c r="D54" s="5">
        <f>-IPMT(InterestRate/12,1,Term*12,tblAnnuity[[#This Row],[BALANCE]])</f>
        <v>8930.5668016838481</v>
      </c>
      <c r="E54" s="2">
        <f>SUM(tblAnnuity[[#This Row],[BALANCE]:[INTEREST EARNED]])</f>
        <v>1348515.587054261</v>
      </c>
      <c r="F54" s="5">
        <f>tblAnnuity[[#This Row],[INTEREST EARNED]]-(tblAnnuity[[#This Row],[INTEREST EARNED]]*Contribution)</f>
        <v>0</v>
      </c>
      <c r="G54" s="5">
        <f>tblAnnuity[[#This Row],[INTEREST + BALANCE]]-tblAnnuity[[#This Row],[AMOUNT PAID TO INVESTOR]]</f>
        <v>1348515.587054261</v>
      </c>
    </row>
    <row r="55" spans="2:7" ht="12.75" customHeight="1" x14ac:dyDescent="0.15">
      <c r="B55" s="3">
        <v>46</v>
      </c>
      <c r="C55" s="5">
        <f>IF(ROW()-ROW(tblAnnuity[[#Headers],[BALANCE]])=1,PresentValue,INDEX(tblAnnuity[NEW BALANCE],ROW()-ROW(tblAnnuity[[#Headers],[BALANCE]])-1,1))</f>
        <v>1348515.587054261</v>
      </c>
      <c r="D55" s="5">
        <f>-IPMT(InterestRate/12,1,Term*12,tblAnnuity[[#This Row],[BALANCE]])</f>
        <v>8990.1039136950731</v>
      </c>
      <c r="E55" s="2">
        <f>SUM(tblAnnuity[[#This Row],[BALANCE]:[INTEREST EARNED]])</f>
        <v>1357505.6909679561</v>
      </c>
      <c r="F55" s="5">
        <f>tblAnnuity[[#This Row],[INTEREST EARNED]]-(tblAnnuity[[#This Row],[INTEREST EARNED]]*Contribution)</f>
        <v>0</v>
      </c>
      <c r="G55" s="5">
        <f>tblAnnuity[[#This Row],[INTEREST + BALANCE]]-tblAnnuity[[#This Row],[AMOUNT PAID TO INVESTOR]]</f>
        <v>1357505.6909679561</v>
      </c>
    </row>
    <row r="56" spans="2:7" ht="12.75" customHeight="1" x14ac:dyDescent="0.15">
      <c r="B56" s="3">
        <v>47</v>
      </c>
      <c r="C56" s="5">
        <f>IF(ROW()-ROW(tblAnnuity[[#Headers],[BALANCE]])=1,PresentValue,INDEX(tblAnnuity[NEW BALANCE],ROW()-ROW(tblAnnuity[[#Headers],[BALANCE]])-1,1))</f>
        <v>1357505.6909679561</v>
      </c>
      <c r="D56" s="5">
        <f>-IPMT(InterestRate/12,1,Term*12,tblAnnuity[[#This Row],[BALANCE]])</f>
        <v>9050.0379397863744</v>
      </c>
      <c r="E56" s="2">
        <f>SUM(tblAnnuity[[#This Row],[BALANCE]:[INTEREST EARNED]])</f>
        <v>1366555.7289077425</v>
      </c>
      <c r="F56" s="5">
        <f>tblAnnuity[[#This Row],[INTEREST EARNED]]-(tblAnnuity[[#This Row],[INTEREST EARNED]]*Contribution)</f>
        <v>0</v>
      </c>
      <c r="G56" s="5">
        <f>tblAnnuity[[#This Row],[INTEREST + BALANCE]]-tblAnnuity[[#This Row],[AMOUNT PAID TO INVESTOR]]</f>
        <v>1366555.7289077425</v>
      </c>
    </row>
    <row r="57" spans="2:7" ht="12.75" customHeight="1" x14ac:dyDescent="0.15">
      <c r="B57" s="3">
        <v>48</v>
      </c>
      <c r="C57" s="5">
        <f>IF(ROW()-ROW(tblAnnuity[[#Headers],[BALANCE]])=1,PresentValue,INDEX(tblAnnuity[NEW BALANCE],ROW()-ROW(tblAnnuity[[#Headers],[BALANCE]])-1,1))</f>
        <v>1366555.7289077425</v>
      </c>
      <c r="D57" s="5">
        <f>-IPMT(InterestRate/12,1,Term*12,tblAnnuity[[#This Row],[BALANCE]])</f>
        <v>9110.3715260516183</v>
      </c>
      <c r="E57" s="2">
        <f>SUM(tblAnnuity[[#This Row],[BALANCE]:[INTEREST EARNED]])</f>
        <v>1375666.1004337941</v>
      </c>
      <c r="F57" s="5">
        <f>tblAnnuity[[#This Row],[INTEREST EARNED]]-(tblAnnuity[[#This Row],[INTEREST EARNED]]*Contribution)</f>
        <v>0</v>
      </c>
      <c r="G57" s="5">
        <f>tblAnnuity[[#This Row],[INTEREST + BALANCE]]-tblAnnuity[[#This Row],[AMOUNT PAID TO INVESTOR]]</f>
        <v>1375666.1004337941</v>
      </c>
    </row>
    <row r="58" spans="2:7" ht="12.75" customHeight="1" x14ac:dyDescent="0.15">
      <c r="B58" s="3">
        <v>49</v>
      </c>
      <c r="C58" s="5">
        <f>IF(ROW()-ROW(tblAnnuity[[#Headers],[BALANCE]])=1,PresentValue,INDEX(tblAnnuity[NEW BALANCE],ROW()-ROW(tblAnnuity[[#Headers],[BALANCE]])-1,1))</f>
        <v>1375666.1004337941</v>
      </c>
      <c r="D58" s="5">
        <f>-IPMT(InterestRate/12,1,Term*12,tblAnnuity[[#This Row],[BALANCE]])</f>
        <v>9171.1073362252937</v>
      </c>
      <c r="E58" s="2">
        <f>SUM(tblAnnuity[[#This Row],[BALANCE]:[INTEREST EARNED]])</f>
        <v>1384837.2077700193</v>
      </c>
      <c r="F58" s="5">
        <f>tblAnnuity[[#This Row],[INTEREST EARNED]]-(tblAnnuity[[#This Row],[INTEREST EARNED]]*Contribution)</f>
        <v>0</v>
      </c>
      <c r="G58" s="5">
        <f>tblAnnuity[[#This Row],[INTEREST + BALANCE]]-tblAnnuity[[#This Row],[AMOUNT PAID TO INVESTOR]]</f>
        <v>1384837.2077700193</v>
      </c>
    </row>
    <row r="59" spans="2:7" ht="12.75" customHeight="1" x14ac:dyDescent="0.15">
      <c r="B59" s="3">
        <v>50</v>
      </c>
      <c r="C59" s="5">
        <f>IF(ROW()-ROW(tblAnnuity[[#Headers],[BALANCE]])=1,PresentValue,INDEX(tblAnnuity[NEW BALANCE],ROW()-ROW(tblAnnuity[[#Headers],[BALANCE]])-1,1))</f>
        <v>1384837.2077700193</v>
      </c>
      <c r="D59" s="5">
        <f>-IPMT(InterestRate/12,1,Term*12,tblAnnuity[[#This Row],[BALANCE]])</f>
        <v>9232.2480518001285</v>
      </c>
      <c r="E59" s="2">
        <f>SUM(tblAnnuity[[#This Row],[BALANCE]:[INTEREST EARNED]])</f>
        <v>1394069.4558218194</v>
      </c>
      <c r="F59" s="5">
        <f>tblAnnuity[[#This Row],[INTEREST EARNED]]-(tblAnnuity[[#This Row],[INTEREST EARNED]]*Contribution)</f>
        <v>0</v>
      </c>
      <c r="G59" s="5">
        <f>tblAnnuity[[#This Row],[INTEREST + BALANCE]]-tblAnnuity[[#This Row],[AMOUNT PAID TO INVESTOR]]</f>
        <v>1394069.4558218194</v>
      </c>
    </row>
    <row r="60" spans="2:7" ht="12.75" customHeight="1" x14ac:dyDescent="0.15">
      <c r="B60" s="3">
        <v>51</v>
      </c>
      <c r="C60" s="5">
        <f>IF(ROW()-ROW(tblAnnuity[[#Headers],[BALANCE]])=1,PresentValue,INDEX(tblAnnuity[NEW BALANCE],ROW()-ROW(tblAnnuity[[#Headers],[BALANCE]])-1,1))</f>
        <v>1394069.4558218194</v>
      </c>
      <c r="D60" s="5">
        <f>-IPMT(InterestRate/12,1,Term*12,tblAnnuity[[#This Row],[BALANCE]])</f>
        <v>9293.7963721454616</v>
      </c>
      <c r="E60" s="2">
        <f>SUM(tblAnnuity[[#This Row],[BALANCE]:[INTEREST EARNED]])</f>
        <v>1403363.2521939648</v>
      </c>
      <c r="F60" s="5">
        <f>tblAnnuity[[#This Row],[INTEREST EARNED]]-(tblAnnuity[[#This Row],[INTEREST EARNED]]*Contribution)</f>
        <v>0</v>
      </c>
      <c r="G60" s="5">
        <f>tblAnnuity[[#This Row],[INTEREST + BALANCE]]-tblAnnuity[[#This Row],[AMOUNT PAID TO INVESTOR]]</f>
        <v>1403363.2521939648</v>
      </c>
    </row>
    <row r="61" spans="2:7" ht="12.75" customHeight="1" x14ac:dyDescent="0.15">
      <c r="B61" s="3">
        <v>52</v>
      </c>
      <c r="C61" s="5">
        <f>IF(ROW()-ROW(tblAnnuity[[#Headers],[BALANCE]])=1,PresentValue,INDEX(tblAnnuity[NEW BALANCE],ROW()-ROW(tblAnnuity[[#Headers],[BALANCE]])-1,1))</f>
        <v>1403363.2521939648</v>
      </c>
      <c r="D61" s="5">
        <f>-IPMT(InterestRate/12,1,Term*12,tblAnnuity[[#This Row],[BALANCE]])</f>
        <v>9355.755014626433</v>
      </c>
      <c r="E61" s="2">
        <f>SUM(tblAnnuity[[#This Row],[BALANCE]:[INTEREST EARNED]])</f>
        <v>1412719.0072085913</v>
      </c>
      <c r="F61" s="5">
        <f>tblAnnuity[[#This Row],[INTEREST EARNED]]-(tblAnnuity[[#This Row],[INTEREST EARNED]]*Contribution)</f>
        <v>0</v>
      </c>
      <c r="G61" s="5">
        <f>tblAnnuity[[#This Row],[INTEREST + BALANCE]]-tblAnnuity[[#This Row],[AMOUNT PAID TO INVESTOR]]</f>
        <v>1412719.0072085913</v>
      </c>
    </row>
    <row r="62" spans="2:7" ht="12.75" customHeight="1" x14ac:dyDescent="0.15">
      <c r="B62" s="3">
        <v>53</v>
      </c>
      <c r="C62" s="5">
        <f>IF(ROW()-ROW(tblAnnuity[[#Headers],[BALANCE]])=1,PresentValue,INDEX(tblAnnuity[NEW BALANCE],ROW()-ROW(tblAnnuity[[#Headers],[BALANCE]])-1,1))</f>
        <v>1412719.0072085913</v>
      </c>
      <c r="D62" s="5">
        <f>-IPMT(InterestRate/12,1,Term*12,tblAnnuity[[#This Row],[BALANCE]])</f>
        <v>9418.1267147239432</v>
      </c>
      <c r="E62" s="2">
        <f>SUM(tblAnnuity[[#This Row],[BALANCE]:[INTEREST EARNED]])</f>
        <v>1422137.1339233152</v>
      </c>
      <c r="F62" s="5">
        <f>tblAnnuity[[#This Row],[INTEREST EARNED]]-(tblAnnuity[[#This Row],[INTEREST EARNED]]*Contribution)</f>
        <v>0</v>
      </c>
      <c r="G62" s="5">
        <f>tblAnnuity[[#This Row],[INTEREST + BALANCE]]-tblAnnuity[[#This Row],[AMOUNT PAID TO INVESTOR]]</f>
        <v>1422137.1339233152</v>
      </c>
    </row>
    <row r="63" spans="2:7" ht="12.75" customHeight="1" x14ac:dyDescent="0.15">
      <c r="B63" s="3">
        <v>54</v>
      </c>
      <c r="C63" s="5">
        <f>IF(ROW()-ROW(tblAnnuity[[#Headers],[BALANCE]])=1,PresentValue,INDEX(tblAnnuity[NEW BALANCE],ROW()-ROW(tblAnnuity[[#Headers],[BALANCE]])-1,1))</f>
        <v>1422137.1339233152</v>
      </c>
      <c r="D63" s="5">
        <f>-IPMT(InterestRate/12,1,Term*12,tblAnnuity[[#This Row],[BALANCE]])</f>
        <v>9480.9142261554352</v>
      </c>
      <c r="E63" s="2">
        <f>SUM(tblAnnuity[[#This Row],[BALANCE]:[INTEREST EARNED]])</f>
        <v>1431618.0481494707</v>
      </c>
      <c r="F63" s="5">
        <f>tblAnnuity[[#This Row],[INTEREST EARNED]]-(tblAnnuity[[#This Row],[INTEREST EARNED]]*Contribution)</f>
        <v>0</v>
      </c>
      <c r="G63" s="5">
        <f>tblAnnuity[[#This Row],[INTEREST + BALANCE]]-tblAnnuity[[#This Row],[AMOUNT PAID TO INVESTOR]]</f>
        <v>1431618.0481494707</v>
      </c>
    </row>
    <row r="64" spans="2:7" ht="12.75" customHeight="1" x14ac:dyDescent="0.15">
      <c r="B64" s="3">
        <v>55</v>
      </c>
      <c r="C64" s="5">
        <f>IF(ROW()-ROW(tblAnnuity[[#Headers],[BALANCE]])=1,PresentValue,INDEX(tblAnnuity[NEW BALANCE],ROW()-ROW(tblAnnuity[[#Headers],[BALANCE]])-1,1))</f>
        <v>1431618.0481494707</v>
      </c>
      <c r="D64" s="5">
        <f>-IPMT(InterestRate/12,1,Term*12,tblAnnuity[[#This Row],[BALANCE]])</f>
        <v>9544.1203209964715</v>
      </c>
      <c r="E64" s="2">
        <f>SUM(tblAnnuity[[#This Row],[BALANCE]:[INTEREST EARNED]])</f>
        <v>1441162.1684704672</v>
      </c>
      <c r="F64" s="5">
        <f>tblAnnuity[[#This Row],[INTEREST EARNED]]-(tblAnnuity[[#This Row],[INTEREST EARNED]]*Contribution)</f>
        <v>0</v>
      </c>
      <c r="G64" s="5">
        <f>tblAnnuity[[#This Row],[INTEREST + BALANCE]]-tblAnnuity[[#This Row],[AMOUNT PAID TO INVESTOR]]</f>
        <v>1441162.1684704672</v>
      </c>
    </row>
    <row r="65" spans="2:7" ht="12.75" customHeight="1" x14ac:dyDescent="0.15">
      <c r="B65" s="3">
        <v>56</v>
      </c>
      <c r="C65" s="5">
        <f>IF(ROW()-ROW(tblAnnuity[[#Headers],[BALANCE]])=1,PresentValue,INDEX(tblAnnuity[NEW BALANCE],ROW()-ROW(tblAnnuity[[#Headers],[BALANCE]])-1,1))</f>
        <v>1441162.1684704672</v>
      </c>
      <c r="D65" s="5">
        <f>-IPMT(InterestRate/12,1,Term*12,tblAnnuity[[#This Row],[BALANCE]])</f>
        <v>9607.7477898031157</v>
      </c>
      <c r="E65" s="2">
        <f>SUM(tblAnnuity[[#This Row],[BALANCE]:[INTEREST EARNED]])</f>
        <v>1450769.9162602704</v>
      </c>
      <c r="F65" s="5">
        <f>tblAnnuity[[#This Row],[INTEREST EARNED]]-(tblAnnuity[[#This Row],[INTEREST EARNED]]*Contribution)</f>
        <v>0</v>
      </c>
      <c r="G65" s="5">
        <f>tblAnnuity[[#This Row],[INTEREST + BALANCE]]-tblAnnuity[[#This Row],[AMOUNT PAID TO INVESTOR]]</f>
        <v>1450769.9162602704</v>
      </c>
    </row>
    <row r="66" spans="2:7" ht="12.75" customHeight="1" x14ac:dyDescent="0.15">
      <c r="B66" s="3">
        <v>57</v>
      </c>
      <c r="C66" s="5">
        <f>IF(ROW()-ROW(tblAnnuity[[#Headers],[BALANCE]])=1,PresentValue,INDEX(tblAnnuity[NEW BALANCE],ROW()-ROW(tblAnnuity[[#Headers],[BALANCE]])-1,1))</f>
        <v>1450769.9162602704</v>
      </c>
      <c r="D66" s="5">
        <f>-IPMT(InterestRate/12,1,Term*12,tblAnnuity[[#This Row],[BALANCE]])</f>
        <v>9671.7994417351365</v>
      </c>
      <c r="E66" s="2">
        <f>SUM(tblAnnuity[[#This Row],[BALANCE]:[INTEREST EARNED]])</f>
        <v>1460441.7157020054</v>
      </c>
      <c r="F66" s="5">
        <f>tblAnnuity[[#This Row],[INTEREST EARNED]]-(tblAnnuity[[#This Row],[INTEREST EARNED]]*Contribution)</f>
        <v>0</v>
      </c>
      <c r="G66" s="5">
        <f>tblAnnuity[[#This Row],[INTEREST + BALANCE]]-tblAnnuity[[#This Row],[AMOUNT PAID TO INVESTOR]]</f>
        <v>1460441.7157020054</v>
      </c>
    </row>
    <row r="67" spans="2:7" ht="12.75" customHeight="1" x14ac:dyDescent="0.15">
      <c r="B67" s="3">
        <v>58</v>
      </c>
      <c r="C67" s="5">
        <f>IF(ROW()-ROW(tblAnnuity[[#Headers],[BALANCE]])=1,PresentValue,INDEX(tblAnnuity[NEW BALANCE],ROW()-ROW(tblAnnuity[[#Headers],[BALANCE]])-1,1))</f>
        <v>1460441.7157020054</v>
      </c>
      <c r="D67" s="5">
        <f>-IPMT(InterestRate/12,1,Term*12,tblAnnuity[[#This Row],[BALANCE]])</f>
        <v>9736.2781046800355</v>
      </c>
      <c r="E67" s="2">
        <f>SUM(tblAnnuity[[#This Row],[BALANCE]:[INTEREST EARNED]])</f>
        <v>1470177.9938066856</v>
      </c>
      <c r="F67" s="5">
        <f>tblAnnuity[[#This Row],[INTEREST EARNED]]-(tblAnnuity[[#This Row],[INTEREST EARNED]]*Contribution)</f>
        <v>0</v>
      </c>
      <c r="G67" s="5">
        <f>tblAnnuity[[#This Row],[INTEREST + BALANCE]]-tblAnnuity[[#This Row],[AMOUNT PAID TO INVESTOR]]</f>
        <v>1470177.9938066856</v>
      </c>
    </row>
    <row r="68" spans="2:7" ht="12.75" customHeight="1" x14ac:dyDescent="0.15">
      <c r="B68" s="3">
        <v>59</v>
      </c>
      <c r="C68" s="5">
        <f>IF(ROW()-ROW(tblAnnuity[[#Headers],[BALANCE]])=1,PresentValue,INDEX(tblAnnuity[NEW BALANCE],ROW()-ROW(tblAnnuity[[#Headers],[BALANCE]])-1,1))</f>
        <v>1470177.9938066856</v>
      </c>
      <c r="D68" s="5">
        <f>-IPMT(InterestRate/12,1,Term*12,tblAnnuity[[#This Row],[BALANCE]])</f>
        <v>9801.1866253779044</v>
      </c>
      <c r="E68" s="2">
        <f>SUM(tblAnnuity[[#This Row],[BALANCE]:[INTEREST EARNED]])</f>
        <v>1479979.1804320635</v>
      </c>
      <c r="F68" s="5">
        <f>tblAnnuity[[#This Row],[INTEREST EARNED]]-(tblAnnuity[[#This Row],[INTEREST EARNED]]*Contribution)</f>
        <v>0</v>
      </c>
      <c r="G68" s="5">
        <f>tblAnnuity[[#This Row],[INTEREST + BALANCE]]-tblAnnuity[[#This Row],[AMOUNT PAID TO INVESTOR]]</f>
        <v>1479979.1804320635</v>
      </c>
    </row>
    <row r="69" spans="2:7" ht="12.75" customHeight="1" x14ac:dyDescent="0.15">
      <c r="B69" s="3">
        <v>60</v>
      </c>
      <c r="C69" s="5">
        <f>IF(ROW()-ROW(tblAnnuity[[#Headers],[BALANCE]])=1,PresentValue,INDEX(tblAnnuity[NEW BALANCE],ROW()-ROW(tblAnnuity[[#Headers],[BALANCE]])-1,1))</f>
        <v>1479979.1804320635</v>
      </c>
      <c r="D69" s="5">
        <f>-IPMT(InterestRate/12,1,Term*12,tblAnnuity[[#This Row],[BALANCE]])</f>
        <v>9866.5278695470897</v>
      </c>
      <c r="E69" s="2">
        <f>SUM(tblAnnuity[[#This Row],[BALANCE]:[INTEREST EARNED]])</f>
        <v>1489845.7083016105</v>
      </c>
      <c r="F69" s="5">
        <f>tblAnnuity[[#This Row],[INTEREST EARNED]]-(tblAnnuity[[#This Row],[INTEREST EARNED]]*Contribution)</f>
        <v>0</v>
      </c>
      <c r="G69" s="5">
        <f>tblAnnuity[[#This Row],[INTEREST + BALANCE]]-tblAnnuity[[#This Row],[AMOUNT PAID TO INVESTOR]]</f>
        <v>1489845.7083016105</v>
      </c>
    </row>
    <row r="70" spans="2:7" ht="12.75" customHeight="1" x14ac:dyDescent="0.15">
      <c r="B70" s="3">
        <v>61</v>
      </c>
      <c r="C70" s="5">
        <f>IF(ROW()-ROW(tblAnnuity[[#Headers],[BALANCE]])=1,PresentValue,INDEX(tblAnnuity[NEW BALANCE],ROW()-ROW(tblAnnuity[[#Headers],[BALANCE]])-1,1))</f>
        <v>1489845.7083016105</v>
      </c>
      <c r="D70" s="5">
        <f>-IPMT(InterestRate/12,1,Term*12,tblAnnuity[[#This Row],[BALANCE]])</f>
        <v>9932.3047220107383</v>
      </c>
      <c r="E70" s="2">
        <f>SUM(tblAnnuity[[#This Row],[BALANCE]:[INTEREST EARNED]])</f>
        <v>1499778.0130236212</v>
      </c>
      <c r="F70" s="5">
        <f>tblAnnuity[[#This Row],[INTEREST EARNED]]-(tblAnnuity[[#This Row],[INTEREST EARNED]]*Contribution)</f>
        <v>0</v>
      </c>
      <c r="G70" s="5">
        <f>tblAnnuity[[#This Row],[INTEREST + BALANCE]]-tblAnnuity[[#This Row],[AMOUNT PAID TO INVESTOR]]</f>
        <v>1499778.0130236212</v>
      </c>
    </row>
    <row r="71" spans="2:7" ht="12.75" customHeight="1" x14ac:dyDescent="0.15">
      <c r="B71" s="3">
        <v>62</v>
      </c>
      <c r="C71" s="5">
        <f>IF(ROW()-ROW(tblAnnuity[[#Headers],[BALANCE]])=1,PresentValue,INDEX(tblAnnuity[NEW BALANCE],ROW()-ROW(tblAnnuity[[#Headers],[BALANCE]])-1,1))</f>
        <v>1499778.0130236212</v>
      </c>
      <c r="D71" s="5">
        <f>-IPMT(InterestRate/12,1,Term*12,tblAnnuity[[#This Row],[BALANCE]])</f>
        <v>9998.5200868241427</v>
      </c>
      <c r="E71" s="2">
        <f>SUM(tblAnnuity[[#This Row],[BALANCE]:[INTEREST EARNED]])</f>
        <v>1509776.5331104454</v>
      </c>
      <c r="F71" s="5">
        <f>tblAnnuity[[#This Row],[INTEREST EARNED]]-(tblAnnuity[[#This Row],[INTEREST EARNED]]*Contribution)</f>
        <v>0</v>
      </c>
      <c r="G71" s="5">
        <f>tblAnnuity[[#This Row],[INTEREST + BALANCE]]-tblAnnuity[[#This Row],[AMOUNT PAID TO INVESTOR]]</f>
        <v>1509776.5331104454</v>
      </c>
    </row>
    <row r="72" spans="2:7" ht="12.75" customHeight="1" x14ac:dyDescent="0.15">
      <c r="B72" s="3">
        <v>63</v>
      </c>
      <c r="C72" s="5">
        <f>IF(ROW()-ROW(tblAnnuity[[#Headers],[BALANCE]])=1,PresentValue,INDEX(tblAnnuity[NEW BALANCE],ROW()-ROW(tblAnnuity[[#Headers],[BALANCE]])-1,1))</f>
        <v>1509776.5331104454</v>
      </c>
      <c r="D72" s="5">
        <f>-IPMT(InterestRate/12,1,Term*12,tblAnnuity[[#This Row],[BALANCE]])</f>
        <v>10065.176887402969</v>
      </c>
      <c r="E72" s="2">
        <f>SUM(tblAnnuity[[#This Row],[BALANCE]:[INTEREST EARNED]])</f>
        <v>1519841.7099978484</v>
      </c>
      <c r="F72" s="5">
        <f>tblAnnuity[[#This Row],[INTEREST EARNED]]-(tblAnnuity[[#This Row],[INTEREST EARNED]]*Contribution)</f>
        <v>0</v>
      </c>
      <c r="G72" s="5">
        <f>tblAnnuity[[#This Row],[INTEREST + BALANCE]]-tblAnnuity[[#This Row],[AMOUNT PAID TO INVESTOR]]</f>
        <v>1519841.7099978484</v>
      </c>
    </row>
    <row r="73" spans="2:7" ht="12.75" customHeight="1" x14ac:dyDescent="0.15">
      <c r="B73" s="3">
        <v>64</v>
      </c>
      <c r="C73" s="5">
        <f>IF(ROW()-ROW(tblAnnuity[[#Headers],[BALANCE]])=1,PresentValue,INDEX(tblAnnuity[NEW BALANCE],ROW()-ROW(tblAnnuity[[#Headers],[BALANCE]])-1,1))</f>
        <v>1519841.7099978484</v>
      </c>
      <c r="D73" s="5">
        <f>-IPMT(InterestRate/12,1,Term*12,tblAnnuity[[#This Row],[BALANCE]])</f>
        <v>10132.278066652325</v>
      </c>
      <c r="E73" s="2">
        <f>SUM(tblAnnuity[[#This Row],[BALANCE]:[INTEREST EARNED]])</f>
        <v>1529973.9880645007</v>
      </c>
      <c r="F73" s="5">
        <f>tblAnnuity[[#This Row],[INTEREST EARNED]]-(tblAnnuity[[#This Row],[INTEREST EARNED]]*Contribution)</f>
        <v>0</v>
      </c>
      <c r="G73" s="5">
        <f>tblAnnuity[[#This Row],[INTEREST + BALANCE]]-tblAnnuity[[#This Row],[AMOUNT PAID TO INVESTOR]]</f>
        <v>1529973.9880645007</v>
      </c>
    </row>
    <row r="74" spans="2:7" ht="12.75" customHeight="1" x14ac:dyDescent="0.15">
      <c r="B74" s="3">
        <v>65</v>
      </c>
      <c r="C74" s="5">
        <f>IF(ROW()-ROW(tblAnnuity[[#Headers],[BALANCE]])=1,PresentValue,INDEX(tblAnnuity[NEW BALANCE],ROW()-ROW(tblAnnuity[[#Headers],[BALANCE]])-1,1))</f>
        <v>1529973.9880645007</v>
      </c>
      <c r="D74" s="5">
        <f>-IPMT(InterestRate/12,1,Term*12,tblAnnuity[[#This Row],[BALANCE]])</f>
        <v>10199.826587096672</v>
      </c>
      <c r="E74" s="2">
        <f>SUM(tblAnnuity[[#This Row],[BALANCE]:[INTEREST EARNED]])</f>
        <v>1540173.8146515973</v>
      </c>
      <c r="F74" s="5">
        <f>tblAnnuity[[#This Row],[INTEREST EARNED]]-(tblAnnuity[[#This Row],[INTEREST EARNED]]*Contribution)</f>
        <v>0</v>
      </c>
      <c r="G74" s="5">
        <f>tblAnnuity[[#This Row],[INTEREST + BALANCE]]-tblAnnuity[[#This Row],[AMOUNT PAID TO INVESTOR]]</f>
        <v>1540173.8146515973</v>
      </c>
    </row>
    <row r="75" spans="2:7" ht="12.75" customHeight="1" x14ac:dyDescent="0.15">
      <c r="B75" s="3">
        <v>66</v>
      </c>
      <c r="C75" s="5">
        <f>IF(ROW()-ROW(tblAnnuity[[#Headers],[BALANCE]])=1,PresentValue,INDEX(tblAnnuity[NEW BALANCE],ROW()-ROW(tblAnnuity[[#Headers],[BALANCE]])-1,1))</f>
        <v>1540173.8146515973</v>
      </c>
      <c r="D75" s="5">
        <f>-IPMT(InterestRate/12,1,Term*12,tblAnnuity[[#This Row],[BALANCE]])</f>
        <v>10267.825431010649</v>
      </c>
      <c r="E75" s="2">
        <f>SUM(tblAnnuity[[#This Row],[BALANCE]:[INTEREST EARNED]])</f>
        <v>1550441.640082608</v>
      </c>
      <c r="F75" s="5">
        <f>tblAnnuity[[#This Row],[INTEREST EARNED]]-(tblAnnuity[[#This Row],[INTEREST EARNED]]*Contribution)</f>
        <v>0</v>
      </c>
      <c r="G75" s="5">
        <f>tblAnnuity[[#This Row],[INTEREST + BALANCE]]-tblAnnuity[[#This Row],[AMOUNT PAID TO INVESTOR]]</f>
        <v>1550441.640082608</v>
      </c>
    </row>
    <row r="76" spans="2:7" ht="12.75" customHeight="1" x14ac:dyDescent="0.15">
      <c r="B76" s="3">
        <v>67</v>
      </c>
      <c r="C76" s="5">
        <f>IF(ROW()-ROW(tblAnnuity[[#Headers],[BALANCE]])=1,PresentValue,INDEX(tblAnnuity[NEW BALANCE],ROW()-ROW(tblAnnuity[[#Headers],[BALANCE]])-1,1))</f>
        <v>1550441.640082608</v>
      </c>
      <c r="D76" s="5">
        <f>-IPMT(InterestRate/12,1,Term*12,tblAnnuity[[#This Row],[BALANCE]])</f>
        <v>10336.27760055072</v>
      </c>
      <c r="E76" s="2">
        <f>SUM(tblAnnuity[[#This Row],[BALANCE]:[INTEREST EARNED]])</f>
        <v>1560777.9176831588</v>
      </c>
      <c r="F76" s="5">
        <f>tblAnnuity[[#This Row],[INTEREST EARNED]]-(tblAnnuity[[#This Row],[INTEREST EARNED]]*Contribution)</f>
        <v>0</v>
      </c>
      <c r="G76" s="5">
        <f>tblAnnuity[[#This Row],[INTEREST + BALANCE]]-tblAnnuity[[#This Row],[AMOUNT PAID TO INVESTOR]]</f>
        <v>1560777.9176831588</v>
      </c>
    </row>
    <row r="77" spans="2:7" ht="12.75" customHeight="1" x14ac:dyDescent="0.15">
      <c r="B77" s="3">
        <v>68</v>
      </c>
      <c r="C77" s="5">
        <f>IF(ROW()-ROW(tblAnnuity[[#Headers],[BALANCE]])=1,PresentValue,INDEX(tblAnnuity[NEW BALANCE],ROW()-ROW(tblAnnuity[[#Headers],[BALANCE]])-1,1))</f>
        <v>1560777.9176831588</v>
      </c>
      <c r="D77" s="5">
        <f>-IPMT(InterestRate/12,1,Term*12,tblAnnuity[[#This Row],[BALANCE]])</f>
        <v>10405.186117887726</v>
      </c>
      <c r="E77" s="2">
        <f>SUM(tblAnnuity[[#This Row],[BALANCE]:[INTEREST EARNED]])</f>
        <v>1571183.1038010465</v>
      </c>
      <c r="F77" s="5">
        <f>tblAnnuity[[#This Row],[INTEREST EARNED]]-(tblAnnuity[[#This Row],[INTEREST EARNED]]*Contribution)</f>
        <v>0</v>
      </c>
      <c r="G77" s="5">
        <f>tblAnnuity[[#This Row],[INTEREST + BALANCE]]-tblAnnuity[[#This Row],[AMOUNT PAID TO INVESTOR]]</f>
        <v>1571183.1038010465</v>
      </c>
    </row>
    <row r="78" spans="2:7" ht="12.75" customHeight="1" x14ac:dyDescent="0.15">
      <c r="B78" s="3">
        <v>69</v>
      </c>
      <c r="C78" s="5">
        <f>IF(ROW()-ROW(tblAnnuity[[#Headers],[BALANCE]])=1,PresentValue,INDEX(tblAnnuity[NEW BALANCE],ROW()-ROW(tblAnnuity[[#Headers],[BALANCE]])-1,1))</f>
        <v>1571183.1038010465</v>
      </c>
      <c r="D78" s="5">
        <f>-IPMT(InterestRate/12,1,Term*12,tblAnnuity[[#This Row],[BALANCE]])</f>
        <v>10474.554025340311</v>
      </c>
      <c r="E78" s="2">
        <f>SUM(tblAnnuity[[#This Row],[BALANCE]:[INTEREST EARNED]])</f>
        <v>1581657.6578263869</v>
      </c>
      <c r="F78" s="5">
        <f>tblAnnuity[[#This Row],[INTEREST EARNED]]-(tblAnnuity[[#This Row],[INTEREST EARNED]]*Contribution)</f>
        <v>0</v>
      </c>
      <c r="G78" s="5">
        <f>tblAnnuity[[#This Row],[INTEREST + BALANCE]]-tblAnnuity[[#This Row],[AMOUNT PAID TO INVESTOR]]</f>
        <v>1581657.6578263869</v>
      </c>
    </row>
    <row r="79" spans="2:7" ht="12.75" customHeight="1" x14ac:dyDescent="0.15">
      <c r="B79" s="3">
        <v>70</v>
      </c>
      <c r="C79" s="5">
        <f>IF(ROW()-ROW(tblAnnuity[[#Headers],[BALANCE]])=1,PresentValue,INDEX(tblAnnuity[NEW BALANCE],ROW()-ROW(tblAnnuity[[#Headers],[BALANCE]])-1,1))</f>
        <v>1581657.6578263869</v>
      </c>
      <c r="D79" s="5">
        <f>-IPMT(InterestRate/12,1,Term*12,tblAnnuity[[#This Row],[BALANCE]])</f>
        <v>10544.384385509247</v>
      </c>
      <c r="E79" s="2">
        <f>SUM(tblAnnuity[[#This Row],[BALANCE]:[INTEREST EARNED]])</f>
        <v>1592202.042211896</v>
      </c>
      <c r="F79" s="5">
        <f>tblAnnuity[[#This Row],[INTEREST EARNED]]-(tblAnnuity[[#This Row],[INTEREST EARNED]]*Contribution)</f>
        <v>0</v>
      </c>
      <c r="G79" s="5">
        <f>tblAnnuity[[#This Row],[INTEREST + BALANCE]]-tblAnnuity[[#This Row],[AMOUNT PAID TO INVESTOR]]</f>
        <v>1592202.042211896</v>
      </c>
    </row>
    <row r="80" spans="2:7" ht="12.75" customHeight="1" x14ac:dyDescent="0.15">
      <c r="B80" s="3">
        <v>71</v>
      </c>
      <c r="C80" s="5">
        <f>IF(ROW()-ROW(tblAnnuity[[#Headers],[BALANCE]])=1,PresentValue,INDEX(tblAnnuity[NEW BALANCE],ROW()-ROW(tblAnnuity[[#Headers],[BALANCE]])-1,1))</f>
        <v>1592202.042211896</v>
      </c>
      <c r="D80" s="5">
        <f>-IPMT(InterestRate/12,1,Term*12,tblAnnuity[[#This Row],[BALANCE]])</f>
        <v>10614.68028141264</v>
      </c>
      <c r="E80" s="2">
        <f>SUM(tblAnnuity[[#This Row],[BALANCE]:[INTEREST EARNED]])</f>
        <v>1602816.7224933086</v>
      </c>
      <c r="F80" s="5">
        <f>tblAnnuity[[#This Row],[INTEREST EARNED]]-(tblAnnuity[[#This Row],[INTEREST EARNED]]*Contribution)</f>
        <v>0</v>
      </c>
      <c r="G80" s="5">
        <f>tblAnnuity[[#This Row],[INTEREST + BALANCE]]-tblAnnuity[[#This Row],[AMOUNT PAID TO INVESTOR]]</f>
        <v>1602816.7224933086</v>
      </c>
    </row>
    <row r="81" spans="2:13" ht="12.75" customHeight="1" x14ac:dyDescent="0.15">
      <c r="B81" s="3">
        <v>72</v>
      </c>
      <c r="C81" s="5">
        <f>IF(ROW()-ROW(tblAnnuity[[#Headers],[BALANCE]])=1,PresentValue,INDEX(tblAnnuity[NEW BALANCE],ROW()-ROW(tblAnnuity[[#Headers],[BALANCE]])-1,1))</f>
        <v>1602816.7224933086</v>
      </c>
      <c r="D81" s="5">
        <f>-IPMT(InterestRate/12,1,Term*12,tblAnnuity[[#This Row],[BALANCE]])</f>
        <v>10685.444816622059</v>
      </c>
      <c r="E81" s="2">
        <f>SUM(tblAnnuity[[#This Row],[BALANCE]:[INTEREST EARNED]])</f>
        <v>1613502.1673099305</v>
      </c>
      <c r="F81" s="5">
        <f>tblAnnuity[[#This Row],[INTEREST EARNED]]-(tblAnnuity[[#This Row],[INTEREST EARNED]]*Contribution)</f>
        <v>0</v>
      </c>
      <c r="G81" s="5">
        <f>tblAnnuity[[#This Row],[INTEREST + BALANCE]]-tblAnnuity[[#This Row],[AMOUNT PAID TO INVESTOR]]</f>
        <v>1613502.1673099305</v>
      </c>
    </row>
    <row r="82" spans="2:13" ht="12.75" customHeight="1" x14ac:dyDescent="0.15">
      <c r="B82" s="3">
        <v>73</v>
      </c>
      <c r="C82" s="5">
        <f>IF(ROW()-ROW(tblAnnuity[[#Headers],[BALANCE]])=1,PresentValue,INDEX(tblAnnuity[NEW BALANCE],ROW()-ROW(tblAnnuity[[#Headers],[BALANCE]])-1,1))</f>
        <v>1613502.1673099305</v>
      </c>
      <c r="D82" s="5">
        <f>-IPMT(InterestRate/12,1,Term*12,tblAnnuity[[#This Row],[BALANCE]])</f>
        <v>10756.681115399537</v>
      </c>
      <c r="E82" s="2">
        <f>SUM(tblAnnuity[[#This Row],[BALANCE]:[INTEREST EARNED]])</f>
        <v>1624258.8484253301</v>
      </c>
      <c r="F82" s="5">
        <f>tblAnnuity[[#This Row],[INTEREST EARNED]]-(tblAnnuity[[#This Row],[INTEREST EARNED]]*Contribution)</f>
        <v>0</v>
      </c>
      <c r="G82" s="5">
        <f>tblAnnuity[[#This Row],[INTEREST + BALANCE]]-tblAnnuity[[#This Row],[AMOUNT PAID TO INVESTOR]]</f>
        <v>1624258.8484253301</v>
      </c>
    </row>
    <row r="83" spans="2:13" ht="12.75" customHeight="1" x14ac:dyDescent="0.15">
      <c r="B83" s="3">
        <v>74</v>
      </c>
      <c r="C83" s="5">
        <f>IF(ROW()-ROW(tblAnnuity[[#Headers],[BALANCE]])=1,PresentValue,INDEX(tblAnnuity[NEW BALANCE],ROW()-ROW(tblAnnuity[[#Headers],[BALANCE]])-1,1))</f>
        <v>1624258.8484253301</v>
      </c>
      <c r="D83" s="5">
        <f>-IPMT(InterestRate/12,1,Term*12,tblAnnuity[[#This Row],[BALANCE]])</f>
        <v>10828.392322835534</v>
      </c>
      <c r="E83" s="2">
        <f>SUM(tblAnnuity[[#This Row],[BALANCE]:[INTEREST EARNED]])</f>
        <v>1635087.2407481656</v>
      </c>
      <c r="F83" s="5">
        <f>tblAnnuity[[#This Row],[INTEREST EARNED]]-(tblAnnuity[[#This Row],[INTEREST EARNED]]*Contribution)</f>
        <v>0</v>
      </c>
      <c r="G83" s="5">
        <f>tblAnnuity[[#This Row],[INTEREST + BALANCE]]-tblAnnuity[[#This Row],[AMOUNT PAID TO INVESTOR]]</f>
        <v>1635087.2407481656</v>
      </c>
    </row>
    <row r="84" spans="2:13" ht="12.75" customHeight="1" x14ac:dyDescent="0.15">
      <c r="B84" s="3">
        <v>75</v>
      </c>
      <c r="C84" s="5">
        <f>IF(ROW()-ROW(tblAnnuity[[#Headers],[BALANCE]])=1,PresentValue,INDEX(tblAnnuity[NEW BALANCE],ROW()-ROW(tblAnnuity[[#Headers],[BALANCE]])-1,1))</f>
        <v>1635087.2407481656</v>
      </c>
      <c r="D84" s="5">
        <f>-IPMT(InterestRate/12,1,Term*12,tblAnnuity[[#This Row],[BALANCE]])</f>
        <v>10900.581604987774</v>
      </c>
      <c r="E84" s="2">
        <f>SUM(tblAnnuity[[#This Row],[BALANCE]:[INTEREST EARNED]])</f>
        <v>1645987.8223531535</v>
      </c>
      <c r="F84" s="5">
        <f>tblAnnuity[[#This Row],[INTEREST EARNED]]-(tblAnnuity[[#This Row],[INTEREST EARNED]]*Contribution)</f>
        <v>0</v>
      </c>
      <c r="G84" s="5">
        <f>tblAnnuity[[#This Row],[INTEREST + BALANCE]]-tblAnnuity[[#This Row],[AMOUNT PAID TO INVESTOR]]</f>
        <v>1645987.8223531535</v>
      </c>
    </row>
    <row r="85" spans="2:13" ht="12.75" customHeight="1" x14ac:dyDescent="0.15">
      <c r="B85" s="3">
        <v>76</v>
      </c>
      <c r="C85" s="5">
        <f>IF(ROW()-ROW(tblAnnuity[[#Headers],[BALANCE]])=1,PresentValue,INDEX(tblAnnuity[NEW BALANCE],ROW()-ROW(tblAnnuity[[#Headers],[BALANCE]])-1,1))</f>
        <v>1645987.8223531535</v>
      </c>
      <c r="D85" s="5">
        <f>-IPMT(InterestRate/12,1,Term*12,tblAnnuity[[#This Row],[BALANCE]])</f>
        <v>10973.252149021024</v>
      </c>
      <c r="E85" s="2">
        <f>SUM(tblAnnuity[[#This Row],[BALANCE]:[INTEREST EARNED]])</f>
        <v>1656961.0745021745</v>
      </c>
      <c r="F85" s="5">
        <f>tblAnnuity[[#This Row],[INTEREST EARNED]]-(tblAnnuity[[#This Row],[INTEREST EARNED]]*Contribution)</f>
        <v>0</v>
      </c>
      <c r="G85" s="5">
        <f>tblAnnuity[[#This Row],[INTEREST + BALANCE]]-tblAnnuity[[#This Row],[AMOUNT PAID TO INVESTOR]]</f>
        <v>1656961.0745021745</v>
      </c>
    </row>
    <row r="86" spans="2:13" ht="12.75" customHeight="1" x14ac:dyDescent="0.15">
      <c r="B86" s="3">
        <v>77</v>
      </c>
      <c r="C86" s="5">
        <f>IF(ROW()-ROW(tblAnnuity[[#Headers],[BALANCE]])=1,PresentValue,INDEX(tblAnnuity[NEW BALANCE],ROW()-ROW(tblAnnuity[[#Headers],[BALANCE]])-1,1))</f>
        <v>1656961.0745021745</v>
      </c>
      <c r="D86" s="5">
        <f>-IPMT(InterestRate/12,1,Term*12,tblAnnuity[[#This Row],[BALANCE]])</f>
        <v>11046.407163347831</v>
      </c>
      <c r="E86" s="2">
        <f>SUM(tblAnnuity[[#This Row],[BALANCE]:[INTEREST EARNED]])</f>
        <v>1668007.4816655223</v>
      </c>
      <c r="F86" s="5">
        <f>tblAnnuity[[#This Row],[INTEREST EARNED]]-(tblAnnuity[[#This Row],[INTEREST EARNED]]*Contribution)</f>
        <v>0</v>
      </c>
      <c r="G86" s="5">
        <f>tblAnnuity[[#This Row],[INTEREST + BALANCE]]-tblAnnuity[[#This Row],[AMOUNT PAID TO INVESTOR]]</f>
        <v>1668007.4816655223</v>
      </c>
    </row>
    <row r="87" spans="2:13" ht="12.75" customHeight="1" x14ac:dyDescent="0.15">
      <c r="B87" s="3">
        <v>78</v>
      </c>
      <c r="C87" s="5">
        <f>IF(ROW()-ROW(tblAnnuity[[#Headers],[BALANCE]])=1,PresentValue,INDEX(tblAnnuity[NEW BALANCE],ROW()-ROW(tblAnnuity[[#Headers],[BALANCE]])-1,1))</f>
        <v>1668007.4816655223</v>
      </c>
      <c r="D87" s="5">
        <f>-IPMT(InterestRate/12,1,Term*12,tblAnnuity[[#This Row],[BALANCE]])</f>
        <v>11120.049877770149</v>
      </c>
      <c r="E87" s="2">
        <f>SUM(tblAnnuity[[#This Row],[BALANCE]:[INTEREST EARNED]])</f>
        <v>1679127.5315432926</v>
      </c>
      <c r="F87" s="5">
        <f>tblAnnuity[[#This Row],[INTEREST EARNED]]-(tblAnnuity[[#This Row],[INTEREST EARNED]]*Contribution)</f>
        <v>0</v>
      </c>
      <c r="G87" s="5">
        <f>tblAnnuity[[#This Row],[INTEREST + BALANCE]]-tblAnnuity[[#This Row],[AMOUNT PAID TO INVESTOR]]</f>
        <v>1679127.5315432926</v>
      </c>
    </row>
    <row r="88" spans="2:13" ht="12.75" customHeight="1" x14ac:dyDescent="0.15">
      <c r="B88" s="3">
        <v>79</v>
      </c>
      <c r="C88" s="5">
        <f>IF(ROW()-ROW(tblAnnuity[[#Headers],[BALANCE]])=1,PresentValue,INDEX(tblAnnuity[NEW BALANCE],ROW()-ROW(tblAnnuity[[#Headers],[BALANCE]])-1,1))</f>
        <v>1679127.5315432926</v>
      </c>
      <c r="D88" s="5">
        <f>-IPMT(InterestRate/12,1,Term*12,tblAnnuity[[#This Row],[BALANCE]])</f>
        <v>11194.183543621952</v>
      </c>
      <c r="E88" s="2">
        <f>SUM(tblAnnuity[[#This Row],[BALANCE]:[INTEREST EARNED]])</f>
        <v>1690321.7150869146</v>
      </c>
      <c r="F88" s="5">
        <f>tblAnnuity[[#This Row],[INTEREST EARNED]]-(tblAnnuity[[#This Row],[INTEREST EARNED]]*Contribution)</f>
        <v>0</v>
      </c>
      <c r="G88" s="5">
        <f>tblAnnuity[[#This Row],[INTEREST + BALANCE]]-tblAnnuity[[#This Row],[AMOUNT PAID TO INVESTOR]]</f>
        <v>1690321.7150869146</v>
      </c>
    </row>
    <row r="89" spans="2:13" ht="12.75" customHeight="1" x14ac:dyDescent="0.15">
      <c r="B89" s="3">
        <v>80</v>
      </c>
      <c r="C89" s="5">
        <f>IF(ROW()-ROW(tblAnnuity[[#Headers],[BALANCE]])=1,PresentValue,INDEX(tblAnnuity[NEW BALANCE],ROW()-ROW(tblAnnuity[[#Headers],[BALANCE]])-1,1))</f>
        <v>1690321.7150869146</v>
      </c>
      <c r="D89" s="5">
        <f>-IPMT(InterestRate/12,1,Term*12,tblAnnuity[[#This Row],[BALANCE]])</f>
        <v>11268.811433912764</v>
      </c>
      <c r="E89" s="2">
        <f>SUM(tblAnnuity[[#This Row],[BALANCE]:[INTEREST EARNED]])</f>
        <v>1701590.5265208273</v>
      </c>
      <c r="F89" s="5">
        <f>tblAnnuity[[#This Row],[INTEREST EARNED]]-(tblAnnuity[[#This Row],[INTEREST EARNED]]*Contribution)</f>
        <v>0</v>
      </c>
      <c r="G89" s="5">
        <f>tblAnnuity[[#This Row],[INTEREST + BALANCE]]-tblAnnuity[[#This Row],[AMOUNT PAID TO INVESTOR]]</f>
        <v>1701590.5265208273</v>
      </c>
    </row>
    <row r="90" spans="2:13" ht="12.75" customHeight="1" x14ac:dyDescent="0.15">
      <c r="B90" s="3">
        <v>81</v>
      </c>
      <c r="C90" s="5">
        <f>IF(ROW()-ROW(tblAnnuity[[#Headers],[BALANCE]])=1,PresentValue,INDEX(tblAnnuity[NEW BALANCE],ROW()-ROW(tblAnnuity[[#Headers],[BALANCE]])-1,1))</f>
        <v>1701590.5265208273</v>
      </c>
      <c r="D90" s="5">
        <f>-IPMT(InterestRate/12,1,Term*12,tblAnnuity[[#This Row],[BALANCE]])</f>
        <v>11343.936843472184</v>
      </c>
      <c r="E90" s="2">
        <f>SUM(tblAnnuity[[#This Row],[BALANCE]:[INTEREST EARNED]])</f>
        <v>1712934.4633642994</v>
      </c>
      <c r="F90" s="5">
        <f>tblAnnuity[[#This Row],[INTEREST EARNED]]-(tblAnnuity[[#This Row],[INTEREST EARNED]]*Contribution)</f>
        <v>0</v>
      </c>
      <c r="G90" s="5">
        <f>tblAnnuity[[#This Row],[INTEREST + BALANCE]]-tblAnnuity[[#This Row],[AMOUNT PAID TO INVESTOR]]</f>
        <v>1712934.4633642994</v>
      </c>
    </row>
    <row r="91" spans="2:13" ht="12.75" customHeight="1" x14ac:dyDescent="0.15">
      <c r="B91" s="3">
        <v>82</v>
      </c>
      <c r="C91" s="5">
        <f>IF(ROW()-ROW(tblAnnuity[[#Headers],[BALANCE]])=1,PresentValue,INDEX(tblAnnuity[NEW BALANCE],ROW()-ROW(tblAnnuity[[#Headers],[BALANCE]])-1,1))</f>
        <v>1712934.4633642994</v>
      </c>
      <c r="D91" s="5">
        <f>-IPMT(InterestRate/12,1,Term*12,tblAnnuity[[#This Row],[BALANCE]])</f>
        <v>11419.563089095329</v>
      </c>
      <c r="E91" s="2">
        <f>SUM(tblAnnuity[[#This Row],[BALANCE]:[INTEREST EARNED]])</f>
        <v>1724354.0264533947</v>
      </c>
      <c r="F91" s="5">
        <f>tblAnnuity[[#This Row],[INTEREST EARNED]]-(tblAnnuity[[#This Row],[INTEREST EARNED]]*Contribution)</f>
        <v>0</v>
      </c>
      <c r="G91" s="5">
        <f>tblAnnuity[[#This Row],[INTEREST + BALANCE]]-tblAnnuity[[#This Row],[AMOUNT PAID TO INVESTOR]]</f>
        <v>1724354.0264533947</v>
      </c>
    </row>
    <row r="92" spans="2:13" ht="12.75" customHeight="1" x14ac:dyDescent="0.15">
      <c r="B92" s="3">
        <v>83</v>
      </c>
      <c r="C92" s="5">
        <f>IF(ROW()-ROW(tblAnnuity[[#Headers],[BALANCE]])=1,PresentValue,INDEX(tblAnnuity[NEW BALANCE],ROW()-ROW(tblAnnuity[[#Headers],[BALANCE]])-1,1))</f>
        <v>1724354.0264533947</v>
      </c>
      <c r="D92" s="5">
        <f>-IPMT(InterestRate/12,1,Term*12,tblAnnuity[[#This Row],[BALANCE]])</f>
        <v>11495.693509689299</v>
      </c>
      <c r="E92" s="2">
        <f>SUM(tblAnnuity[[#This Row],[BALANCE]:[INTEREST EARNED]])</f>
        <v>1735849.719963084</v>
      </c>
      <c r="F92" s="5">
        <f>tblAnnuity[[#This Row],[INTEREST EARNED]]-(tblAnnuity[[#This Row],[INTEREST EARNED]]*Contribution)</f>
        <v>0</v>
      </c>
      <c r="G92" s="5">
        <f>tblAnnuity[[#This Row],[INTEREST + BALANCE]]-tblAnnuity[[#This Row],[AMOUNT PAID TO INVESTOR]]</f>
        <v>1735849.719963084</v>
      </c>
    </row>
    <row r="93" spans="2:13" s="6" customFormat="1" ht="12.75" customHeight="1" x14ac:dyDescent="0.15">
      <c r="B93" s="3">
        <v>84</v>
      </c>
      <c r="C93" s="5">
        <f>IF(ROW()-ROW(tblAnnuity[[#Headers],[BALANCE]])=1,PresentValue,INDEX(tblAnnuity[NEW BALANCE],ROW()-ROW(tblAnnuity[[#Headers],[BALANCE]])-1,1))</f>
        <v>1735849.719963084</v>
      </c>
      <c r="D93" s="5">
        <f>-IPMT(InterestRate/12,1,Term*12,tblAnnuity[[#This Row],[BALANCE]])</f>
        <v>11572.331466420561</v>
      </c>
      <c r="E93" s="2">
        <f>SUM(tblAnnuity[[#This Row],[BALANCE]:[INTEREST EARNED]])</f>
        <v>1747422.0514295045</v>
      </c>
      <c r="F93" s="5">
        <f>tblAnnuity[[#This Row],[INTEREST EARNED]]-(tblAnnuity[[#This Row],[INTEREST EARNED]]*Contribution)</f>
        <v>0</v>
      </c>
      <c r="G93" s="5">
        <f>tblAnnuity[[#This Row],[INTEREST + BALANCE]]-tblAnnuity[[#This Row],[AMOUNT PAID TO INVESTOR]]</f>
        <v>1747422.0514295045</v>
      </c>
      <c r="M93"/>
    </row>
    <row r="94" spans="2:13" ht="12.75" customHeight="1" x14ac:dyDescent="0.15">
      <c r="B94" s="3">
        <v>85</v>
      </c>
      <c r="C94" s="5">
        <f>IF(ROW()-ROW(tblAnnuity[[#Headers],[BALANCE]])=1,PresentValue,INDEX(tblAnnuity[NEW BALANCE],ROW()-ROW(tblAnnuity[[#Headers],[BALANCE]])-1,1))</f>
        <v>1747422.0514295045</v>
      </c>
      <c r="D94" s="5">
        <f>-IPMT(InterestRate/12,1,Term*12,tblAnnuity[[#This Row],[BALANCE]])</f>
        <v>11649.480342863364</v>
      </c>
      <c r="E94" s="2">
        <f>SUM(tblAnnuity[[#This Row],[BALANCE]:[INTEREST EARNED]])</f>
        <v>1759071.5317723679</v>
      </c>
      <c r="F94" s="5">
        <f>tblAnnuity[[#This Row],[INTEREST EARNED]]-(tblAnnuity[[#This Row],[INTEREST EARNED]]*Contribution)</f>
        <v>0</v>
      </c>
      <c r="G94" s="5">
        <f>tblAnnuity[[#This Row],[INTEREST + BALANCE]]-tblAnnuity[[#This Row],[AMOUNT PAID TO INVESTOR]]</f>
        <v>1759071.5317723679</v>
      </c>
    </row>
    <row r="95" spans="2:13" ht="12.75" customHeight="1" x14ac:dyDescent="0.15">
      <c r="B95" s="3">
        <v>86</v>
      </c>
      <c r="C95" s="5">
        <f>IF(ROW()-ROW(tblAnnuity[[#Headers],[BALANCE]])=1,PresentValue,INDEX(tblAnnuity[NEW BALANCE],ROW()-ROW(tblAnnuity[[#Headers],[BALANCE]])-1,1))</f>
        <v>1759071.5317723679</v>
      </c>
      <c r="D95" s="5">
        <f>-IPMT(InterestRate/12,1,Term*12,tblAnnuity[[#This Row],[BALANCE]])</f>
        <v>11727.14354514912</v>
      </c>
      <c r="E95" s="2">
        <f>SUM(tblAnnuity[[#This Row],[BALANCE]:[INTEREST EARNED]])</f>
        <v>1770798.675317517</v>
      </c>
      <c r="F95" s="5">
        <f>tblAnnuity[[#This Row],[INTEREST EARNED]]-(tblAnnuity[[#This Row],[INTEREST EARNED]]*Contribution)</f>
        <v>0</v>
      </c>
      <c r="G95" s="5">
        <f>tblAnnuity[[#This Row],[INTEREST + BALANCE]]-tblAnnuity[[#This Row],[AMOUNT PAID TO INVESTOR]]</f>
        <v>1770798.675317517</v>
      </c>
    </row>
    <row r="96" spans="2:13" ht="12.75" customHeight="1" x14ac:dyDescent="0.15">
      <c r="B96" s="3">
        <v>87</v>
      </c>
      <c r="C96" s="5">
        <f>IF(ROW()-ROW(tblAnnuity[[#Headers],[BALANCE]])=1,PresentValue,INDEX(tblAnnuity[NEW BALANCE],ROW()-ROW(tblAnnuity[[#Headers],[BALANCE]])-1,1))</f>
        <v>1770798.675317517</v>
      </c>
      <c r="D96" s="5">
        <f>-IPMT(InterestRate/12,1,Term*12,tblAnnuity[[#This Row],[BALANCE]])</f>
        <v>11805.32450211678</v>
      </c>
      <c r="E96" s="2">
        <f>SUM(tblAnnuity[[#This Row],[BALANCE]:[INTEREST EARNED]])</f>
        <v>1782603.9998196338</v>
      </c>
      <c r="F96" s="5">
        <f>tblAnnuity[[#This Row],[INTEREST EARNED]]-(tblAnnuity[[#This Row],[INTEREST EARNED]]*Contribution)</f>
        <v>0</v>
      </c>
      <c r="G96" s="5">
        <f>tblAnnuity[[#This Row],[INTEREST + BALANCE]]-tblAnnuity[[#This Row],[AMOUNT PAID TO INVESTOR]]</f>
        <v>1782603.9998196338</v>
      </c>
    </row>
    <row r="97" spans="2:7" ht="12.75" customHeight="1" x14ac:dyDescent="0.15">
      <c r="B97" s="3">
        <v>88</v>
      </c>
      <c r="C97" s="5">
        <f>IF(ROW()-ROW(tblAnnuity[[#Headers],[BALANCE]])=1,PresentValue,INDEX(tblAnnuity[NEW BALANCE],ROW()-ROW(tblAnnuity[[#Headers],[BALANCE]])-1,1))</f>
        <v>1782603.9998196338</v>
      </c>
      <c r="D97" s="5">
        <f>-IPMT(InterestRate/12,1,Term*12,tblAnnuity[[#This Row],[BALANCE]])</f>
        <v>11884.026665464227</v>
      </c>
      <c r="E97" s="2">
        <f>SUM(tblAnnuity[[#This Row],[BALANCE]:[INTEREST EARNED]])</f>
        <v>1794488.0264850981</v>
      </c>
      <c r="F97" s="5">
        <f>tblAnnuity[[#This Row],[INTEREST EARNED]]-(tblAnnuity[[#This Row],[INTEREST EARNED]]*Contribution)</f>
        <v>0</v>
      </c>
      <c r="G97" s="5">
        <f>tblAnnuity[[#This Row],[INTEREST + BALANCE]]-tblAnnuity[[#This Row],[AMOUNT PAID TO INVESTOR]]</f>
        <v>1794488.0264850981</v>
      </c>
    </row>
    <row r="98" spans="2:7" ht="12.75" customHeight="1" x14ac:dyDescent="0.15">
      <c r="B98" s="3">
        <v>89</v>
      </c>
      <c r="C98" s="5">
        <f>IF(ROW()-ROW(tblAnnuity[[#Headers],[BALANCE]])=1,PresentValue,INDEX(tblAnnuity[NEW BALANCE],ROW()-ROW(tblAnnuity[[#Headers],[BALANCE]])-1,1))</f>
        <v>1794488.0264850981</v>
      </c>
      <c r="D98" s="5">
        <f>-IPMT(InterestRate/12,1,Term*12,tblAnnuity[[#This Row],[BALANCE]])</f>
        <v>11963.253509900655</v>
      </c>
      <c r="E98" s="2">
        <f>SUM(tblAnnuity[[#This Row],[BALANCE]:[INTEREST EARNED]])</f>
        <v>1806451.2799949988</v>
      </c>
      <c r="F98" s="5">
        <f>tblAnnuity[[#This Row],[INTEREST EARNED]]-(tblAnnuity[[#This Row],[INTEREST EARNED]]*Contribution)</f>
        <v>0</v>
      </c>
      <c r="G98" s="5">
        <f>tblAnnuity[[#This Row],[INTEREST + BALANCE]]-tblAnnuity[[#This Row],[AMOUNT PAID TO INVESTOR]]</f>
        <v>1806451.2799949988</v>
      </c>
    </row>
    <row r="99" spans="2:7" ht="12.75" customHeight="1" x14ac:dyDescent="0.15">
      <c r="B99" s="3">
        <v>90</v>
      </c>
      <c r="C99" s="5">
        <f>IF(ROW()-ROW(tblAnnuity[[#Headers],[BALANCE]])=1,PresentValue,INDEX(tblAnnuity[NEW BALANCE],ROW()-ROW(tblAnnuity[[#Headers],[BALANCE]])-1,1))</f>
        <v>1806451.2799949988</v>
      </c>
      <c r="D99" s="5">
        <f>-IPMT(InterestRate/12,1,Term*12,tblAnnuity[[#This Row],[BALANCE]])</f>
        <v>12043.008533299993</v>
      </c>
      <c r="E99" s="2">
        <f>SUM(tblAnnuity[[#This Row],[BALANCE]:[INTEREST EARNED]])</f>
        <v>1818494.2885282987</v>
      </c>
      <c r="F99" s="5">
        <f>tblAnnuity[[#This Row],[INTEREST EARNED]]-(tblAnnuity[[#This Row],[INTEREST EARNED]]*Contribution)</f>
        <v>0</v>
      </c>
      <c r="G99" s="5">
        <f>tblAnnuity[[#This Row],[INTEREST + BALANCE]]-tblAnnuity[[#This Row],[AMOUNT PAID TO INVESTOR]]</f>
        <v>1818494.2885282987</v>
      </c>
    </row>
    <row r="100" spans="2:7" ht="12.75" customHeight="1" x14ac:dyDescent="0.15">
      <c r="B100" s="3">
        <v>91</v>
      </c>
      <c r="C100" s="5">
        <f>IF(ROW()-ROW(tblAnnuity[[#Headers],[BALANCE]])=1,PresentValue,INDEX(tblAnnuity[NEW BALANCE],ROW()-ROW(tblAnnuity[[#Headers],[BALANCE]])-1,1))</f>
        <v>1818494.2885282987</v>
      </c>
      <c r="D100" s="5">
        <f>-IPMT(InterestRate/12,1,Term*12,tblAnnuity[[#This Row],[BALANCE]])</f>
        <v>12123.295256855326</v>
      </c>
      <c r="E100" s="2">
        <f>SUM(tblAnnuity[[#This Row],[BALANCE]:[INTEREST EARNED]])</f>
        <v>1830617.5837851542</v>
      </c>
      <c r="F100" s="5">
        <f>tblAnnuity[[#This Row],[INTEREST EARNED]]-(tblAnnuity[[#This Row],[INTEREST EARNED]]*Contribution)</f>
        <v>0</v>
      </c>
      <c r="G100" s="5">
        <f>tblAnnuity[[#This Row],[INTEREST + BALANCE]]-tblAnnuity[[#This Row],[AMOUNT PAID TO INVESTOR]]</f>
        <v>1830617.5837851542</v>
      </c>
    </row>
    <row r="101" spans="2:7" ht="12.75" customHeight="1" x14ac:dyDescent="0.15">
      <c r="B101" s="3">
        <v>92</v>
      </c>
      <c r="C101" s="5">
        <f>IF(ROW()-ROW(tblAnnuity[[#Headers],[BALANCE]])=1,PresentValue,INDEX(tblAnnuity[NEW BALANCE],ROW()-ROW(tblAnnuity[[#Headers],[BALANCE]])-1,1))</f>
        <v>1830617.5837851542</v>
      </c>
      <c r="D101" s="5">
        <f>-IPMT(InterestRate/12,1,Term*12,tblAnnuity[[#This Row],[BALANCE]])</f>
        <v>12204.117225234362</v>
      </c>
      <c r="E101" s="2">
        <f>SUM(tblAnnuity[[#This Row],[BALANCE]:[INTEREST EARNED]])</f>
        <v>1842821.7010103886</v>
      </c>
      <c r="F101" s="5">
        <f>tblAnnuity[[#This Row],[INTEREST EARNED]]-(tblAnnuity[[#This Row],[INTEREST EARNED]]*Contribution)</f>
        <v>0</v>
      </c>
      <c r="G101" s="5">
        <f>tblAnnuity[[#This Row],[INTEREST + BALANCE]]-tblAnnuity[[#This Row],[AMOUNT PAID TO INVESTOR]]</f>
        <v>1842821.7010103886</v>
      </c>
    </row>
    <row r="102" spans="2:7" ht="12.75" customHeight="1" x14ac:dyDescent="0.15">
      <c r="B102" s="3">
        <v>93</v>
      </c>
      <c r="C102" s="5">
        <f>IF(ROW()-ROW(tblAnnuity[[#Headers],[BALANCE]])=1,PresentValue,INDEX(tblAnnuity[NEW BALANCE],ROW()-ROW(tblAnnuity[[#Headers],[BALANCE]])-1,1))</f>
        <v>1842821.7010103886</v>
      </c>
      <c r="D102" s="5">
        <f>-IPMT(InterestRate/12,1,Term*12,tblAnnuity[[#This Row],[BALANCE]])</f>
        <v>12285.478006735924</v>
      </c>
      <c r="E102" s="2">
        <f>SUM(tblAnnuity[[#This Row],[BALANCE]:[INTEREST EARNED]])</f>
        <v>1855107.1790171245</v>
      </c>
      <c r="F102" s="5">
        <f>tblAnnuity[[#This Row],[INTEREST EARNED]]-(tblAnnuity[[#This Row],[INTEREST EARNED]]*Contribution)</f>
        <v>0</v>
      </c>
      <c r="G102" s="5">
        <f>tblAnnuity[[#This Row],[INTEREST + BALANCE]]-tblAnnuity[[#This Row],[AMOUNT PAID TO INVESTOR]]</f>
        <v>1855107.1790171245</v>
      </c>
    </row>
    <row r="103" spans="2:7" ht="12.75" customHeight="1" x14ac:dyDescent="0.15">
      <c r="B103" s="3">
        <v>94</v>
      </c>
      <c r="C103" s="5">
        <f>IF(ROW()-ROW(tblAnnuity[[#Headers],[BALANCE]])=1,PresentValue,INDEX(tblAnnuity[NEW BALANCE],ROW()-ROW(tblAnnuity[[#Headers],[BALANCE]])-1,1))</f>
        <v>1855107.1790171245</v>
      </c>
      <c r="D103" s="5">
        <f>-IPMT(InterestRate/12,1,Term*12,tblAnnuity[[#This Row],[BALANCE]])</f>
        <v>12367.381193447498</v>
      </c>
      <c r="E103" s="2">
        <f>SUM(tblAnnuity[[#This Row],[BALANCE]:[INTEREST EARNED]])</f>
        <v>1867474.5602105719</v>
      </c>
      <c r="F103" s="5">
        <f>tblAnnuity[[#This Row],[INTEREST EARNED]]-(tblAnnuity[[#This Row],[INTEREST EARNED]]*Contribution)</f>
        <v>0</v>
      </c>
      <c r="G103" s="5">
        <f>tblAnnuity[[#This Row],[INTEREST + BALANCE]]-tblAnnuity[[#This Row],[AMOUNT PAID TO INVESTOR]]</f>
        <v>1867474.5602105719</v>
      </c>
    </row>
    <row r="104" spans="2:7" ht="12.75" customHeight="1" x14ac:dyDescent="0.15">
      <c r="B104" s="3">
        <v>95</v>
      </c>
      <c r="C104" s="5">
        <f>IF(ROW()-ROW(tblAnnuity[[#Headers],[BALANCE]])=1,PresentValue,INDEX(tblAnnuity[NEW BALANCE],ROW()-ROW(tblAnnuity[[#Headers],[BALANCE]])-1,1))</f>
        <v>1867474.5602105719</v>
      </c>
      <c r="D104" s="5">
        <f>-IPMT(InterestRate/12,1,Term*12,tblAnnuity[[#This Row],[BALANCE]])</f>
        <v>12449.830401403813</v>
      </c>
      <c r="E104" s="2">
        <f>SUM(tblAnnuity[[#This Row],[BALANCE]:[INTEREST EARNED]])</f>
        <v>1879924.3906119757</v>
      </c>
      <c r="F104" s="5">
        <f>tblAnnuity[[#This Row],[INTEREST EARNED]]-(tblAnnuity[[#This Row],[INTEREST EARNED]]*Contribution)</f>
        <v>0</v>
      </c>
      <c r="G104" s="5">
        <f>tblAnnuity[[#This Row],[INTEREST + BALANCE]]-tblAnnuity[[#This Row],[AMOUNT PAID TO INVESTOR]]</f>
        <v>1879924.3906119757</v>
      </c>
    </row>
    <row r="105" spans="2:7" ht="12.75" customHeight="1" x14ac:dyDescent="0.15">
      <c r="B105" s="3">
        <v>96</v>
      </c>
      <c r="C105" s="5">
        <f>IF(ROW()-ROW(tblAnnuity[[#Headers],[BALANCE]])=1,PresentValue,INDEX(tblAnnuity[NEW BALANCE],ROW()-ROW(tblAnnuity[[#Headers],[BALANCE]])-1,1))</f>
        <v>1879924.3906119757</v>
      </c>
      <c r="D105" s="5">
        <f>-IPMT(InterestRate/12,1,Term*12,tblAnnuity[[#This Row],[BALANCE]])</f>
        <v>12532.829270746506</v>
      </c>
      <c r="E105" s="2">
        <f>SUM(tblAnnuity[[#This Row],[BALANCE]:[INTEREST EARNED]])</f>
        <v>1892457.2198827222</v>
      </c>
      <c r="F105" s="5">
        <f>tblAnnuity[[#This Row],[INTEREST EARNED]]-(tblAnnuity[[#This Row],[INTEREST EARNED]]*Contribution)</f>
        <v>0</v>
      </c>
      <c r="G105" s="5">
        <f>tblAnnuity[[#This Row],[INTEREST + BALANCE]]-tblAnnuity[[#This Row],[AMOUNT PAID TO INVESTOR]]</f>
        <v>1892457.2198827222</v>
      </c>
    </row>
    <row r="106" spans="2:7" ht="12.75" customHeight="1" x14ac:dyDescent="0.15">
      <c r="B106" s="3">
        <v>97</v>
      </c>
      <c r="C106" s="5">
        <f>IF(ROW()-ROW(tblAnnuity[[#Headers],[BALANCE]])=1,PresentValue,INDEX(tblAnnuity[NEW BALANCE],ROW()-ROW(tblAnnuity[[#Headers],[BALANCE]])-1,1))</f>
        <v>1892457.2198827222</v>
      </c>
      <c r="D106" s="5">
        <f>-IPMT(InterestRate/12,1,Term*12,tblAnnuity[[#This Row],[BALANCE]])</f>
        <v>12616.381465884815</v>
      </c>
      <c r="E106" s="2">
        <f>SUM(tblAnnuity[[#This Row],[BALANCE]:[INTEREST EARNED]])</f>
        <v>1905073.6013486071</v>
      </c>
      <c r="F106" s="5">
        <f>tblAnnuity[[#This Row],[INTEREST EARNED]]-(tblAnnuity[[#This Row],[INTEREST EARNED]]*Contribution)</f>
        <v>0</v>
      </c>
      <c r="G106" s="5">
        <f>tblAnnuity[[#This Row],[INTEREST + BALANCE]]-tblAnnuity[[#This Row],[AMOUNT PAID TO INVESTOR]]</f>
        <v>1905073.6013486071</v>
      </c>
    </row>
    <row r="107" spans="2:7" ht="12.75" customHeight="1" x14ac:dyDescent="0.15">
      <c r="B107" s="3">
        <v>98</v>
      </c>
      <c r="C107" s="5">
        <f>IF(ROW()-ROW(tblAnnuity[[#Headers],[BALANCE]])=1,PresentValue,INDEX(tblAnnuity[NEW BALANCE],ROW()-ROW(tblAnnuity[[#Headers],[BALANCE]])-1,1))</f>
        <v>1905073.6013486071</v>
      </c>
      <c r="D107" s="5">
        <f>-IPMT(InterestRate/12,1,Term*12,tblAnnuity[[#This Row],[BALANCE]])</f>
        <v>12700.490675657382</v>
      </c>
      <c r="E107" s="2">
        <f>SUM(tblAnnuity[[#This Row],[BALANCE]:[INTEREST EARNED]])</f>
        <v>1917774.0920242644</v>
      </c>
      <c r="F107" s="5">
        <f>tblAnnuity[[#This Row],[INTEREST EARNED]]-(tblAnnuity[[#This Row],[INTEREST EARNED]]*Contribution)</f>
        <v>0</v>
      </c>
      <c r="G107" s="5">
        <f>tblAnnuity[[#This Row],[INTEREST + BALANCE]]-tblAnnuity[[#This Row],[AMOUNT PAID TO INVESTOR]]</f>
        <v>1917774.0920242644</v>
      </c>
    </row>
    <row r="108" spans="2:7" ht="12.75" customHeight="1" x14ac:dyDescent="0.15">
      <c r="B108" s="3">
        <v>99</v>
      </c>
      <c r="C108" s="5">
        <f>IF(ROW()-ROW(tblAnnuity[[#Headers],[BALANCE]])=1,PresentValue,INDEX(tblAnnuity[NEW BALANCE],ROW()-ROW(tblAnnuity[[#Headers],[BALANCE]])-1,1))</f>
        <v>1917774.0920242644</v>
      </c>
      <c r="D108" s="5">
        <f>-IPMT(InterestRate/12,1,Term*12,tblAnnuity[[#This Row],[BALANCE]])</f>
        <v>12785.160613495096</v>
      </c>
      <c r="E108" s="2">
        <f>SUM(tblAnnuity[[#This Row],[BALANCE]:[INTEREST EARNED]])</f>
        <v>1930559.2526377595</v>
      </c>
      <c r="F108" s="5">
        <f>tblAnnuity[[#This Row],[INTEREST EARNED]]-(tblAnnuity[[#This Row],[INTEREST EARNED]]*Contribution)</f>
        <v>0</v>
      </c>
      <c r="G108" s="5">
        <f>tblAnnuity[[#This Row],[INTEREST + BALANCE]]-tblAnnuity[[#This Row],[AMOUNT PAID TO INVESTOR]]</f>
        <v>1930559.2526377595</v>
      </c>
    </row>
    <row r="109" spans="2:7" ht="12.75" customHeight="1" x14ac:dyDescent="0.15">
      <c r="B109" s="3">
        <v>100</v>
      </c>
      <c r="C109" s="5">
        <f>IF(ROW()-ROW(tblAnnuity[[#Headers],[BALANCE]])=1,PresentValue,INDEX(tblAnnuity[NEW BALANCE],ROW()-ROW(tblAnnuity[[#Headers],[BALANCE]])-1,1))</f>
        <v>1930559.2526377595</v>
      </c>
      <c r="D109" s="5">
        <f>-IPMT(InterestRate/12,1,Term*12,tblAnnuity[[#This Row],[BALANCE]])</f>
        <v>12870.395017585064</v>
      </c>
      <c r="E109" s="2">
        <f>SUM(tblAnnuity[[#This Row],[BALANCE]:[INTEREST EARNED]])</f>
        <v>1943429.6476553446</v>
      </c>
      <c r="F109" s="5">
        <f>tblAnnuity[[#This Row],[INTEREST EARNED]]-(tblAnnuity[[#This Row],[INTEREST EARNED]]*Contribution)</f>
        <v>0</v>
      </c>
      <c r="G109" s="5">
        <f>tblAnnuity[[#This Row],[INTEREST + BALANCE]]-tblAnnuity[[#This Row],[AMOUNT PAID TO INVESTOR]]</f>
        <v>1943429.6476553446</v>
      </c>
    </row>
    <row r="110" spans="2:7" ht="12.75" customHeight="1" x14ac:dyDescent="0.15">
      <c r="B110" s="3">
        <v>101</v>
      </c>
      <c r="C110" s="5">
        <f>IF(ROW()-ROW(tblAnnuity[[#Headers],[BALANCE]])=1,PresentValue,INDEX(tblAnnuity[NEW BALANCE],ROW()-ROW(tblAnnuity[[#Headers],[BALANCE]])-1,1))</f>
        <v>1943429.6476553446</v>
      </c>
      <c r="D110" s="5">
        <f>-IPMT(InterestRate/12,1,Term*12,tblAnnuity[[#This Row],[BALANCE]])</f>
        <v>12956.197651035631</v>
      </c>
      <c r="E110" s="2">
        <f>SUM(tblAnnuity[[#This Row],[BALANCE]:[INTEREST EARNED]])</f>
        <v>1956385.8453063802</v>
      </c>
      <c r="F110" s="5">
        <f>tblAnnuity[[#This Row],[INTEREST EARNED]]-(tblAnnuity[[#This Row],[INTEREST EARNED]]*Contribution)</f>
        <v>0</v>
      </c>
      <c r="G110" s="5">
        <f>tblAnnuity[[#This Row],[INTEREST + BALANCE]]-tblAnnuity[[#This Row],[AMOUNT PAID TO INVESTOR]]</f>
        <v>1956385.8453063802</v>
      </c>
    </row>
    <row r="111" spans="2:7" ht="12.75" customHeight="1" x14ac:dyDescent="0.15">
      <c r="B111" s="3">
        <v>102</v>
      </c>
      <c r="C111" s="5">
        <f>IF(ROW()-ROW(tblAnnuity[[#Headers],[BALANCE]])=1,PresentValue,INDEX(tblAnnuity[NEW BALANCE],ROW()-ROW(tblAnnuity[[#Headers],[BALANCE]])-1,1))</f>
        <v>1956385.8453063802</v>
      </c>
      <c r="D111" s="5">
        <f>-IPMT(InterestRate/12,1,Term*12,tblAnnuity[[#This Row],[BALANCE]])</f>
        <v>13042.572302042536</v>
      </c>
      <c r="E111" s="2">
        <f>SUM(tblAnnuity[[#This Row],[BALANCE]:[INTEREST EARNED]])</f>
        <v>1969428.4176084227</v>
      </c>
      <c r="F111" s="5">
        <f>tblAnnuity[[#This Row],[INTEREST EARNED]]-(tblAnnuity[[#This Row],[INTEREST EARNED]]*Contribution)</f>
        <v>0</v>
      </c>
      <c r="G111" s="5">
        <f>tblAnnuity[[#This Row],[INTEREST + BALANCE]]-tblAnnuity[[#This Row],[AMOUNT PAID TO INVESTOR]]</f>
        <v>1969428.4176084227</v>
      </c>
    </row>
    <row r="112" spans="2:7" ht="12.75" customHeight="1" x14ac:dyDescent="0.15">
      <c r="B112" s="3">
        <v>103</v>
      </c>
      <c r="C112" s="5">
        <f>IF(ROW()-ROW(tblAnnuity[[#Headers],[BALANCE]])=1,PresentValue,INDEX(tblAnnuity[NEW BALANCE],ROW()-ROW(tblAnnuity[[#Headers],[BALANCE]])-1,1))</f>
        <v>1969428.4176084227</v>
      </c>
      <c r="D112" s="5">
        <f>-IPMT(InterestRate/12,1,Term*12,tblAnnuity[[#This Row],[BALANCE]])</f>
        <v>13129.522784056153</v>
      </c>
      <c r="E112" s="2">
        <f>SUM(tblAnnuity[[#This Row],[BALANCE]:[INTEREST EARNED]])</f>
        <v>1982557.9403924788</v>
      </c>
      <c r="F112" s="5">
        <f>tblAnnuity[[#This Row],[INTEREST EARNED]]-(tblAnnuity[[#This Row],[INTEREST EARNED]]*Contribution)</f>
        <v>0</v>
      </c>
      <c r="G112" s="5">
        <f>tblAnnuity[[#This Row],[INTEREST + BALANCE]]-tblAnnuity[[#This Row],[AMOUNT PAID TO INVESTOR]]</f>
        <v>1982557.9403924788</v>
      </c>
    </row>
    <row r="113" spans="2:7" ht="12.75" customHeight="1" x14ac:dyDescent="0.15">
      <c r="B113" s="3">
        <v>104</v>
      </c>
      <c r="C113" s="5">
        <f>IF(ROW()-ROW(tblAnnuity[[#Headers],[BALANCE]])=1,PresentValue,INDEX(tblAnnuity[NEW BALANCE],ROW()-ROW(tblAnnuity[[#Headers],[BALANCE]])-1,1))</f>
        <v>1982557.9403924788</v>
      </c>
      <c r="D113" s="5">
        <f>-IPMT(InterestRate/12,1,Term*12,tblAnnuity[[#This Row],[BALANCE]])</f>
        <v>13217.05293594986</v>
      </c>
      <c r="E113" s="2">
        <f>SUM(tblAnnuity[[#This Row],[BALANCE]:[INTEREST EARNED]])</f>
        <v>1995774.9933284286</v>
      </c>
      <c r="F113" s="5">
        <f>tblAnnuity[[#This Row],[INTEREST EARNED]]-(tblAnnuity[[#This Row],[INTEREST EARNED]]*Contribution)</f>
        <v>0</v>
      </c>
      <c r="G113" s="5">
        <f>tblAnnuity[[#This Row],[INTEREST + BALANCE]]-tblAnnuity[[#This Row],[AMOUNT PAID TO INVESTOR]]</f>
        <v>1995774.9933284286</v>
      </c>
    </row>
    <row r="114" spans="2:7" ht="12.75" customHeight="1" x14ac:dyDescent="0.15">
      <c r="B114" s="3">
        <v>105</v>
      </c>
      <c r="C114" s="5">
        <f>IF(ROW()-ROW(tblAnnuity[[#Headers],[BALANCE]])=1,PresentValue,INDEX(tblAnnuity[NEW BALANCE],ROW()-ROW(tblAnnuity[[#Headers],[BALANCE]])-1,1))</f>
        <v>1995774.9933284286</v>
      </c>
      <c r="D114" s="5">
        <f>-IPMT(InterestRate/12,1,Term*12,tblAnnuity[[#This Row],[BALANCE]])</f>
        <v>13305.166622189527</v>
      </c>
      <c r="E114" s="2">
        <f>SUM(tblAnnuity[[#This Row],[BALANCE]:[INTEREST EARNED]])</f>
        <v>2009080.1599506182</v>
      </c>
      <c r="F114" s="5">
        <f>tblAnnuity[[#This Row],[INTEREST EARNED]]-(tblAnnuity[[#This Row],[INTEREST EARNED]]*Contribution)</f>
        <v>0</v>
      </c>
      <c r="G114" s="5">
        <f>tblAnnuity[[#This Row],[INTEREST + BALANCE]]-tblAnnuity[[#This Row],[AMOUNT PAID TO INVESTOR]]</f>
        <v>2009080.1599506182</v>
      </c>
    </row>
    <row r="115" spans="2:7" ht="12.75" customHeight="1" x14ac:dyDescent="0.15">
      <c r="B115" s="3">
        <v>106</v>
      </c>
      <c r="C115" s="5">
        <f>IF(ROW()-ROW(tblAnnuity[[#Headers],[BALANCE]])=1,PresentValue,INDEX(tblAnnuity[NEW BALANCE],ROW()-ROW(tblAnnuity[[#Headers],[BALANCE]])-1,1))</f>
        <v>2009080.1599506182</v>
      </c>
      <c r="D115" s="5">
        <f>-IPMT(InterestRate/12,1,Term*12,tblAnnuity[[#This Row],[BALANCE]])</f>
        <v>13393.867733004123</v>
      </c>
      <c r="E115" s="2">
        <f>SUM(tblAnnuity[[#This Row],[BALANCE]:[INTEREST EARNED]])</f>
        <v>2022474.0276836222</v>
      </c>
      <c r="F115" s="5">
        <f>tblAnnuity[[#This Row],[INTEREST EARNED]]-(tblAnnuity[[#This Row],[INTEREST EARNED]]*Contribution)</f>
        <v>0</v>
      </c>
      <c r="G115" s="5">
        <f>tblAnnuity[[#This Row],[INTEREST + BALANCE]]-tblAnnuity[[#This Row],[AMOUNT PAID TO INVESTOR]]</f>
        <v>2022474.0276836222</v>
      </c>
    </row>
    <row r="116" spans="2:7" ht="12.75" customHeight="1" x14ac:dyDescent="0.15">
      <c r="B116" s="3">
        <v>107</v>
      </c>
      <c r="C116" s="5">
        <f>IF(ROW()-ROW(tblAnnuity[[#Headers],[BALANCE]])=1,PresentValue,INDEX(tblAnnuity[NEW BALANCE],ROW()-ROW(tblAnnuity[[#Headers],[BALANCE]])-1,1))</f>
        <v>2022474.0276836222</v>
      </c>
      <c r="D116" s="5">
        <f>-IPMT(InterestRate/12,1,Term*12,tblAnnuity[[#This Row],[BALANCE]])</f>
        <v>13483.160184557482</v>
      </c>
      <c r="E116" s="2">
        <f>SUM(tblAnnuity[[#This Row],[BALANCE]:[INTEREST EARNED]])</f>
        <v>2035957.1878681798</v>
      </c>
      <c r="F116" s="5">
        <f>tblAnnuity[[#This Row],[INTEREST EARNED]]-(tblAnnuity[[#This Row],[INTEREST EARNED]]*Contribution)</f>
        <v>0</v>
      </c>
      <c r="G116" s="5">
        <f>tblAnnuity[[#This Row],[INTEREST + BALANCE]]-tblAnnuity[[#This Row],[AMOUNT PAID TO INVESTOR]]</f>
        <v>2035957.1878681798</v>
      </c>
    </row>
    <row r="117" spans="2:7" ht="12.75" customHeight="1" x14ac:dyDescent="0.15">
      <c r="B117" s="3">
        <v>108</v>
      </c>
      <c r="C117" s="5">
        <f>IF(ROW()-ROW(tblAnnuity[[#Headers],[BALANCE]])=1,PresentValue,INDEX(tblAnnuity[NEW BALANCE],ROW()-ROW(tblAnnuity[[#Headers],[BALANCE]])-1,1))</f>
        <v>2035957.1878681798</v>
      </c>
      <c r="D117" s="5">
        <f>-IPMT(InterestRate/12,1,Term*12,tblAnnuity[[#This Row],[BALANCE]])</f>
        <v>13573.0479191212</v>
      </c>
      <c r="E117" s="2">
        <f>SUM(tblAnnuity[[#This Row],[BALANCE]:[INTEREST EARNED]])</f>
        <v>2049530.2357873009</v>
      </c>
      <c r="F117" s="5">
        <f>tblAnnuity[[#This Row],[INTEREST EARNED]]-(tblAnnuity[[#This Row],[INTEREST EARNED]]*Contribution)</f>
        <v>0</v>
      </c>
      <c r="G117" s="5">
        <f>tblAnnuity[[#This Row],[INTEREST + BALANCE]]-tblAnnuity[[#This Row],[AMOUNT PAID TO INVESTOR]]</f>
        <v>2049530.2357873009</v>
      </c>
    </row>
    <row r="118" spans="2:7" ht="12.75" customHeight="1" x14ac:dyDescent="0.15">
      <c r="B118" s="3">
        <v>109</v>
      </c>
      <c r="C118" s="5">
        <f>IF(ROW()-ROW(tblAnnuity[[#Headers],[BALANCE]])=1,PresentValue,INDEX(tblAnnuity[NEW BALANCE],ROW()-ROW(tblAnnuity[[#Headers],[BALANCE]])-1,1))</f>
        <v>2049530.2357873009</v>
      </c>
      <c r="D118" s="5">
        <f>-IPMT(InterestRate/12,1,Term*12,tblAnnuity[[#This Row],[BALANCE]])</f>
        <v>13663.534905248673</v>
      </c>
      <c r="E118" s="2">
        <f>SUM(tblAnnuity[[#This Row],[BALANCE]:[INTEREST EARNED]])</f>
        <v>2063193.7706925496</v>
      </c>
      <c r="F118" s="5">
        <f>tblAnnuity[[#This Row],[INTEREST EARNED]]-(tblAnnuity[[#This Row],[INTEREST EARNED]]*Contribution)</f>
        <v>0</v>
      </c>
      <c r="G118" s="5">
        <f>tblAnnuity[[#This Row],[INTEREST + BALANCE]]-tblAnnuity[[#This Row],[AMOUNT PAID TO INVESTOR]]</f>
        <v>2063193.7706925496</v>
      </c>
    </row>
    <row r="119" spans="2:7" ht="12.75" customHeight="1" x14ac:dyDescent="0.15">
      <c r="B119" s="3">
        <v>110</v>
      </c>
      <c r="C119" s="5">
        <f>IF(ROW()-ROW(tblAnnuity[[#Headers],[BALANCE]])=1,PresentValue,INDEX(tblAnnuity[NEW BALANCE],ROW()-ROW(tblAnnuity[[#Headers],[BALANCE]])-1,1))</f>
        <v>2063193.7706925496</v>
      </c>
      <c r="D119" s="5">
        <f>-IPMT(InterestRate/12,1,Term*12,tblAnnuity[[#This Row],[BALANCE]])</f>
        <v>13754.625137950332</v>
      </c>
      <c r="E119" s="2">
        <f>SUM(tblAnnuity[[#This Row],[BALANCE]:[INTEREST EARNED]])</f>
        <v>2076948.3958304999</v>
      </c>
      <c r="F119" s="5">
        <f>tblAnnuity[[#This Row],[INTEREST EARNED]]-(tblAnnuity[[#This Row],[INTEREST EARNED]]*Contribution)</f>
        <v>0</v>
      </c>
      <c r="G119" s="5">
        <f>tblAnnuity[[#This Row],[INTEREST + BALANCE]]-tblAnnuity[[#This Row],[AMOUNT PAID TO INVESTOR]]</f>
        <v>2076948.3958304999</v>
      </c>
    </row>
    <row r="120" spans="2:7" ht="12.75" customHeight="1" x14ac:dyDescent="0.15">
      <c r="B120" s="3">
        <v>111</v>
      </c>
      <c r="C120" s="5">
        <f>IF(ROW()-ROW(tblAnnuity[[#Headers],[BALANCE]])=1,PresentValue,INDEX(tblAnnuity[NEW BALANCE],ROW()-ROW(tblAnnuity[[#Headers],[BALANCE]])-1,1))</f>
        <v>2076948.3958304999</v>
      </c>
      <c r="D120" s="5">
        <f>-IPMT(InterestRate/12,1,Term*12,tblAnnuity[[#This Row],[BALANCE]])</f>
        <v>13846.32263887</v>
      </c>
      <c r="E120" s="2">
        <f>SUM(tblAnnuity[[#This Row],[BALANCE]:[INTEREST EARNED]])</f>
        <v>2090794.7184693699</v>
      </c>
      <c r="F120" s="5">
        <f>tblAnnuity[[#This Row],[INTEREST EARNED]]-(tblAnnuity[[#This Row],[INTEREST EARNED]]*Contribution)</f>
        <v>0</v>
      </c>
      <c r="G120" s="5">
        <f>tblAnnuity[[#This Row],[INTEREST + BALANCE]]-tblAnnuity[[#This Row],[AMOUNT PAID TO INVESTOR]]</f>
        <v>2090794.7184693699</v>
      </c>
    </row>
    <row r="121" spans="2:7" ht="12.75" customHeight="1" x14ac:dyDescent="0.15">
      <c r="B121" s="3">
        <v>112</v>
      </c>
      <c r="C121" s="5">
        <f>IF(ROW()-ROW(tblAnnuity[[#Headers],[BALANCE]])=1,PresentValue,INDEX(tblAnnuity[NEW BALANCE],ROW()-ROW(tblAnnuity[[#Headers],[BALANCE]])-1,1))</f>
        <v>2090794.7184693699</v>
      </c>
      <c r="D121" s="5">
        <f>-IPMT(InterestRate/12,1,Term*12,tblAnnuity[[#This Row],[BALANCE]])</f>
        <v>13938.631456462466</v>
      </c>
      <c r="E121" s="2">
        <f>SUM(tblAnnuity[[#This Row],[BALANCE]:[INTEREST EARNED]])</f>
        <v>2104733.3499258324</v>
      </c>
      <c r="F121" s="5">
        <f>tblAnnuity[[#This Row],[INTEREST EARNED]]-(tblAnnuity[[#This Row],[INTEREST EARNED]]*Contribution)</f>
        <v>0</v>
      </c>
      <c r="G121" s="5">
        <f>tblAnnuity[[#This Row],[INTEREST + BALANCE]]-tblAnnuity[[#This Row],[AMOUNT PAID TO INVESTOR]]</f>
        <v>2104733.3499258324</v>
      </c>
    </row>
    <row r="122" spans="2:7" ht="12.75" customHeight="1" x14ac:dyDescent="0.15">
      <c r="B122" s="3">
        <v>113</v>
      </c>
      <c r="C122" s="5">
        <f>IF(ROW()-ROW(tblAnnuity[[#Headers],[BALANCE]])=1,PresentValue,INDEX(tblAnnuity[NEW BALANCE],ROW()-ROW(tblAnnuity[[#Headers],[BALANCE]])-1,1))</f>
        <v>2104733.3499258324</v>
      </c>
      <c r="D122" s="5">
        <f>-IPMT(InterestRate/12,1,Term*12,tblAnnuity[[#This Row],[BALANCE]])</f>
        <v>14031.555666172217</v>
      </c>
      <c r="E122" s="2">
        <f>SUM(tblAnnuity[[#This Row],[BALANCE]:[INTEREST EARNED]])</f>
        <v>2118764.9055920048</v>
      </c>
      <c r="F122" s="5">
        <f>tblAnnuity[[#This Row],[INTEREST EARNED]]-(tblAnnuity[[#This Row],[INTEREST EARNED]]*Contribution)</f>
        <v>0</v>
      </c>
      <c r="G122" s="5">
        <f>tblAnnuity[[#This Row],[INTEREST + BALANCE]]-tblAnnuity[[#This Row],[AMOUNT PAID TO INVESTOR]]</f>
        <v>2118764.9055920048</v>
      </c>
    </row>
    <row r="123" spans="2:7" ht="12.75" customHeight="1" x14ac:dyDescent="0.15">
      <c r="B123" s="3">
        <v>114</v>
      </c>
      <c r="C123" s="5">
        <f>IF(ROW()-ROW(tblAnnuity[[#Headers],[BALANCE]])=1,PresentValue,INDEX(tblAnnuity[NEW BALANCE],ROW()-ROW(tblAnnuity[[#Headers],[BALANCE]])-1,1))</f>
        <v>2118764.9055920048</v>
      </c>
      <c r="D123" s="5">
        <f>-IPMT(InterestRate/12,1,Term*12,tblAnnuity[[#This Row],[BALANCE]])</f>
        <v>14125.099370613367</v>
      </c>
      <c r="E123" s="2">
        <f>SUM(tblAnnuity[[#This Row],[BALANCE]:[INTEREST EARNED]])</f>
        <v>2132890.004962618</v>
      </c>
      <c r="F123" s="5">
        <f>tblAnnuity[[#This Row],[INTEREST EARNED]]-(tblAnnuity[[#This Row],[INTEREST EARNED]]*Contribution)</f>
        <v>0</v>
      </c>
      <c r="G123" s="5">
        <f>tblAnnuity[[#This Row],[INTEREST + BALANCE]]-tblAnnuity[[#This Row],[AMOUNT PAID TO INVESTOR]]</f>
        <v>2132890.004962618</v>
      </c>
    </row>
    <row r="124" spans="2:7" ht="12.75" customHeight="1" x14ac:dyDescent="0.15">
      <c r="B124" s="3">
        <v>115</v>
      </c>
      <c r="C124" s="5">
        <f>IF(ROW()-ROW(tblAnnuity[[#Headers],[BALANCE]])=1,PresentValue,INDEX(tblAnnuity[NEW BALANCE],ROW()-ROW(tblAnnuity[[#Headers],[BALANCE]])-1,1))</f>
        <v>2132890.004962618</v>
      </c>
      <c r="D124" s="5">
        <f>-IPMT(InterestRate/12,1,Term*12,tblAnnuity[[#This Row],[BALANCE]])</f>
        <v>14219.266699750788</v>
      </c>
      <c r="E124" s="2">
        <f>SUM(tblAnnuity[[#This Row],[BALANCE]:[INTEREST EARNED]])</f>
        <v>2147109.2716623689</v>
      </c>
      <c r="F124" s="5">
        <f>tblAnnuity[[#This Row],[INTEREST EARNED]]-(tblAnnuity[[#This Row],[INTEREST EARNED]]*Contribution)</f>
        <v>0</v>
      </c>
      <c r="G124" s="5">
        <f>tblAnnuity[[#This Row],[INTEREST + BALANCE]]-tblAnnuity[[#This Row],[AMOUNT PAID TO INVESTOR]]</f>
        <v>2147109.2716623689</v>
      </c>
    </row>
    <row r="125" spans="2:7" ht="12.75" customHeight="1" x14ac:dyDescent="0.15">
      <c r="B125" s="3">
        <v>116</v>
      </c>
      <c r="C125" s="5">
        <f>IF(ROW()-ROW(tblAnnuity[[#Headers],[BALANCE]])=1,PresentValue,INDEX(tblAnnuity[NEW BALANCE],ROW()-ROW(tblAnnuity[[#Headers],[BALANCE]])-1,1))</f>
        <v>2147109.2716623689</v>
      </c>
      <c r="D125" s="5">
        <f>-IPMT(InterestRate/12,1,Term*12,tblAnnuity[[#This Row],[BALANCE]])</f>
        <v>14314.06181108246</v>
      </c>
      <c r="E125" s="2">
        <f>SUM(tblAnnuity[[#This Row],[BALANCE]:[INTEREST EARNED]])</f>
        <v>2161423.3334734514</v>
      </c>
      <c r="F125" s="5">
        <f>tblAnnuity[[#This Row],[INTEREST EARNED]]-(tblAnnuity[[#This Row],[INTEREST EARNED]]*Contribution)</f>
        <v>0</v>
      </c>
      <c r="G125" s="5">
        <f>tblAnnuity[[#This Row],[INTEREST + BALANCE]]-tblAnnuity[[#This Row],[AMOUNT PAID TO INVESTOR]]</f>
        <v>2161423.3334734514</v>
      </c>
    </row>
    <row r="126" spans="2:7" ht="12.75" customHeight="1" x14ac:dyDescent="0.15">
      <c r="B126" s="3">
        <v>117</v>
      </c>
      <c r="C126" s="5">
        <f>IF(ROW()-ROW(tblAnnuity[[#Headers],[BALANCE]])=1,PresentValue,INDEX(tblAnnuity[NEW BALANCE],ROW()-ROW(tblAnnuity[[#Headers],[BALANCE]])-1,1))</f>
        <v>2161423.3334734514</v>
      </c>
      <c r="D126" s="5">
        <f>-IPMT(InterestRate/12,1,Term*12,tblAnnuity[[#This Row],[BALANCE]])</f>
        <v>14409.488889823011</v>
      </c>
      <c r="E126" s="2">
        <f>SUM(tblAnnuity[[#This Row],[BALANCE]:[INTEREST EARNED]])</f>
        <v>2175832.8223632746</v>
      </c>
      <c r="F126" s="5">
        <f>tblAnnuity[[#This Row],[INTEREST EARNED]]-(tblAnnuity[[#This Row],[INTEREST EARNED]]*Contribution)</f>
        <v>0</v>
      </c>
      <c r="G126" s="5">
        <f>tblAnnuity[[#This Row],[INTEREST + BALANCE]]-tblAnnuity[[#This Row],[AMOUNT PAID TO INVESTOR]]</f>
        <v>2175832.8223632746</v>
      </c>
    </row>
    <row r="127" spans="2:7" ht="12.75" customHeight="1" x14ac:dyDescent="0.15">
      <c r="B127" s="3">
        <v>118</v>
      </c>
      <c r="C127" s="5">
        <f>IF(ROW()-ROW(tblAnnuity[[#Headers],[BALANCE]])=1,PresentValue,INDEX(tblAnnuity[NEW BALANCE],ROW()-ROW(tblAnnuity[[#Headers],[BALANCE]])-1,1))</f>
        <v>2175832.8223632746</v>
      </c>
      <c r="D127" s="5">
        <f>-IPMT(InterestRate/12,1,Term*12,tblAnnuity[[#This Row],[BALANCE]])</f>
        <v>14505.552149088498</v>
      </c>
      <c r="E127" s="2">
        <f>SUM(tblAnnuity[[#This Row],[BALANCE]:[INTEREST EARNED]])</f>
        <v>2190338.3745123632</v>
      </c>
      <c r="F127" s="5">
        <f>tblAnnuity[[#This Row],[INTEREST EARNED]]-(tblAnnuity[[#This Row],[INTEREST EARNED]]*Contribution)</f>
        <v>0</v>
      </c>
      <c r="G127" s="5">
        <f>tblAnnuity[[#This Row],[INTEREST + BALANCE]]-tblAnnuity[[#This Row],[AMOUNT PAID TO INVESTOR]]</f>
        <v>2190338.3745123632</v>
      </c>
    </row>
    <row r="128" spans="2:7" ht="12.75" customHeight="1" x14ac:dyDescent="0.15">
      <c r="B128" s="3">
        <v>119</v>
      </c>
      <c r="C128" s="5">
        <f>IF(ROW()-ROW(tblAnnuity[[#Headers],[BALANCE]])=1,PresentValue,INDEX(tblAnnuity[NEW BALANCE],ROW()-ROW(tblAnnuity[[#Headers],[BALANCE]])-1,1))</f>
        <v>2190338.3745123632</v>
      </c>
      <c r="D128" s="5">
        <f>-IPMT(InterestRate/12,1,Term*12,tblAnnuity[[#This Row],[BALANCE]])</f>
        <v>14602.255830082422</v>
      </c>
      <c r="E128" s="2">
        <f>SUM(tblAnnuity[[#This Row],[BALANCE]:[INTEREST EARNED]])</f>
        <v>2204940.6303424458</v>
      </c>
      <c r="F128" s="5">
        <f>tblAnnuity[[#This Row],[INTEREST EARNED]]-(tblAnnuity[[#This Row],[INTEREST EARNED]]*Contribution)</f>
        <v>0</v>
      </c>
      <c r="G128" s="5">
        <f>tblAnnuity[[#This Row],[INTEREST + BALANCE]]-tblAnnuity[[#This Row],[AMOUNT PAID TO INVESTOR]]</f>
        <v>2204940.6303424458</v>
      </c>
    </row>
    <row r="129" spans="2:7" s="6" customFormat="1" ht="12.75" customHeight="1" x14ac:dyDescent="0.15">
      <c r="B129" s="3">
        <v>120</v>
      </c>
      <c r="C129" s="5">
        <f>IF(ROW()-ROW(tblAnnuity[[#Headers],[BALANCE]])=1,PresentValue,INDEX(tblAnnuity[NEW BALANCE],ROW()-ROW(tblAnnuity[[#Headers],[BALANCE]])-1,1))</f>
        <v>2204940.6303424458</v>
      </c>
      <c r="D129" s="5">
        <f>-IPMT(InterestRate/12,1,Term*12,tblAnnuity[[#This Row],[BALANCE]])</f>
        <v>14699.604202282973</v>
      </c>
      <c r="E129" s="2">
        <f>SUM(tblAnnuity[[#This Row],[BALANCE]:[INTEREST EARNED]])</f>
        <v>2219640.2345447289</v>
      </c>
      <c r="F129" s="5">
        <f>tblAnnuity[[#This Row],[INTEREST EARNED]]-(tblAnnuity[[#This Row],[INTEREST EARNED]]*Contribution)</f>
        <v>0</v>
      </c>
      <c r="G129" s="5">
        <f>tblAnnuity[[#This Row],[INTEREST + BALANCE]]-tblAnnuity[[#This Row],[AMOUNT PAID TO INVESTOR]]</f>
        <v>2219640.2345447289</v>
      </c>
    </row>
    <row r="130" spans="2:7" ht="12.75" customHeight="1" x14ac:dyDescent="0.15">
      <c r="B130" s="3">
        <v>121</v>
      </c>
      <c r="C130" s="5">
        <f>IF(ROW()-ROW(tblAnnuity[[#Headers],[BALANCE]])=1,PresentValue,INDEX(tblAnnuity[NEW BALANCE],ROW()-ROW(tblAnnuity[[#Headers],[BALANCE]])-1,1))</f>
        <v>2219640.2345447289</v>
      </c>
      <c r="D130" s="5">
        <f>-IPMT(InterestRate/12,1,Term*12,tblAnnuity[[#This Row],[BALANCE]])</f>
        <v>14797.601563631526</v>
      </c>
      <c r="E130" s="2">
        <f>SUM(tblAnnuity[[#This Row],[BALANCE]:[INTEREST EARNED]])</f>
        <v>2234437.8361083604</v>
      </c>
      <c r="F130" s="5">
        <f>tblAnnuity[[#This Row],[INTEREST EARNED]]-(tblAnnuity[[#This Row],[INTEREST EARNED]]*Contribution)</f>
        <v>0</v>
      </c>
      <c r="G130" s="5">
        <f>tblAnnuity[[#This Row],[INTEREST + BALANCE]]-tblAnnuity[[#This Row],[AMOUNT PAID TO INVESTOR]]</f>
        <v>2234437.8361083604</v>
      </c>
    </row>
    <row r="131" spans="2:7" ht="12.75" customHeight="1" x14ac:dyDescent="0.15">
      <c r="B131" s="3">
        <v>122</v>
      </c>
      <c r="C131" s="5">
        <f>IF(ROW()-ROW(tblAnnuity[[#Headers],[BALANCE]])=1,PresentValue,INDEX(tblAnnuity[NEW BALANCE],ROW()-ROW(tblAnnuity[[#Headers],[BALANCE]])-1,1))</f>
        <v>2234437.8361083604</v>
      </c>
      <c r="D131" s="5">
        <f>-IPMT(InterestRate/12,1,Term*12,tblAnnuity[[#This Row],[BALANCE]])</f>
        <v>14896.252240722404</v>
      </c>
      <c r="E131" s="2">
        <f>SUM(tblAnnuity[[#This Row],[BALANCE]:[INTEREST EARNED]])</f>
        <v>2249334.088349083</v>
      </c>
      <c r="F131" s="5">
        <f>tblAnnuity[[#This Row],[INTEREST EARNED]]-(tblAnnuity[[#This Row],[INTEREST EARNED]]*Contribution)</f>
        <v>0</v>
      </c>
      <c r="G131" s="5">
        <f>tblAnnuity[[#This Row],[INTEREST + BALANCE]]-tblAnnuity[[#This Row],[AMOUNT PAID TO INVESTOR]]</f>
        <v>2249334.088349083</v>
      </c>
    </row>
    <row r="132" spans="2:7" ht="12.75" customHeight="1" x14ac:dyDescent="0.15">
      <c r="B132" s="3">
        <v>123</v>
      </c>
      <c r="C132" s="5">
        <f>IF(ROW()-ROW(tblAnnuity[[#Headers],[BALANCE]])=1,PresentValue,INDEX(tblAnnuity[NEW BALANCE],ROW()-ROW(tblAnnuity[[#Headers],[BALANCE]])-1,1))</f>
        <v>2249334.088349083</v>
      </c>
      <c r="D132" s="5">
        <f>-IPMT(InterestRate/12,1,Term*12,tblAnnuity[[#This Row],[BALANCE]])</f>
        <v>14995.560588993887</v>
      </c>
      <c r="E132" s="2">
        <f>SUM(tblAnnuity[[#This Row],[BALANCE]:[INTEREST EARNED]])</f>
        <v>2264329.648938077</v>
      </c>
      <c r="F132" s="5">
        <f>tblAnnuity[[#This Row],[INTEREST EARNED]]-(tblAnnuity[[#This Row],[INTEREST EARNED]]*Contribution)</f>
        <v>0</v>
      </c>
      <c r="G132" s="5">
        <f>tblAnnuity[[#This Row],[INTEREST + BALANCE]]-tblAnnuity[[#This Row],[AMOUNT PAID TO INVESTOR]]</f>
        <v>2264329.648938077</v>
      </c>
    </row>
    <row r="133" spans="2:7" ht="12.75" customHeight="1" x14ac:dyDescent="0.15">
      <c r="B133" s="3">
        <v>124</v>
      </c>
      <c r="C133" s="5">
        <f>IF(ROW()-ROW(tblAnnuity[[#Headers],[BALANCE]])=1,PresentValue,INDEX(tblAnnuity[NEW BALANCE],ROW()-ROW(tblAnnuity[[#Headers],[BALANCE]])-1,1))</f>
        <v>2264329.648938077</v>
      </c>
      <c r="D133" s="5">
        <f>-IPMT(InterestRate/12,1,Term*12,tblAnnuity[[#This Row],[BALANCE]])</f>
        <v>15095.530992920514</v>
      </c>
      <c r="E133" s="2">
        <f>SUM(tblAnnuity[[#This Row],[BALANCE]:[INTEREST EARNED]])</f>
        <v>2279425.1799309975</v>
      </c>
      <c r="F133" s="5">
        <f>tblAnnuity[[#This Row],[INTEREST EARNED]]-(tblAnnuity[[#This Row],[INTEREST EARNED]]*Contribution)</f>
        <v>0</v>
      </c>
      <c r="G133" s="5">
        <f>tblAnnuity[[#This Row],[INTEREST + BALANCE]]-tblAnnuity[[#This Row],[AMOUNT PAID TO INVESTOR]]</f>
        <v>2279425.1799309975</v>
      </c>
    </row>
    <row r="134" spans="2:7" ht="12.75" customHeight="1" x14ac:dyDescent="0.15">
      <c r="B134" s="3">
        <v>125</v>
      </c>
      <c r="C134" s="5">
        <f>IF(ROW()-ROW(tblAnnuity[[#Headers],[BALANCE]])=1,PresentValue,INDEX(tblAnnuity[NEW BALANCE],ROW()-ROW(tblAnnuity[[#Headers],[BALANCE]])-1,1))</f>
        <v>2279425.1799309975</v>
      </c>
      <c r="D134" s="5">
        <f>-IPMT(InterestRate/12,1,Term*12,tblAnnuity[[#This Row],[BALANCE]])</f>
        <v>15196.167866206652</v>
      </c>
      <c r="E134" s="2">
        <f>SUM(tblAnnuity[[#This Row],[BALANCE]:[INTEREST EARNED]])</f>
        <v>2294621.3477972043</v>
      </c>
      <c r="F134" s="5">
        <f>tblAnnuity[[#This Row],[INTEREST EARNED]]-(tblAnnuity[[#This Row],[INTEREST EARNED]]*Contribution)</f>
        <v>0</v>
      </c>
      <c r="G134" s="5">
        <f>tblAnnuity[[#This Row],[INTEREST + BALANCE]]-tblAnnuity[[#This Row],[AMOUNT PAID TO INVESTOR]]</f>
        <v>2294621.3477972043</v>
      </c>
    </row>
    <row r="135" spans="2:7" ht="12.75" customHeight="1" x14ac:dyDescent="0.15">
      <c r="B135" s="3">
        <v>126</v>
      </c>
      <c r="C135" s="5">
        <f>IF(ROW()-ROW(tblAnnuity[[#Headers],[BALANCE]])=1,PresentValue,INDEX(tblAnnuity[NEW BALANCE],ROW()-ROW(tblAnnuity[[#Headers],[BALANCE]])-1,1))</f>
        <v>2294621.3477972043</v>
      </c>
      <c r="D135" s="5">
        <f>-IPMT(InterestRate/12,1,Term*12,tblAnnuity[[#This Row],[BALANCE]])</f>
        <v>15297.475651981364</v>
      </c>
      <c r="E135" s="2">
        <f>SUM(tblAnnuity[[#This Row],[BALANCE]:[INTEREST EARNED]])</f>
        <v>2309918.8234491856</v>
      </c>
      <c r="F135" s="5">
        <f>tblAnnuity[[#This Row],[INTEREST EARNED]]-(tblAnnuity[[#This Row],[INTEREST EARNED]]*Contribution)</f>
        <v>0</v>
      </c>
      <c r="G135" s="5">
        <f>tblAnnuity[[#This Row],[INTEREST + BALANCE]]-tblAnnuity[[#This Row],[AMOUNT PAID TO INVESTOR]]</f>
        <v>2309918.8234491856</v>
      </c>
    </row>
    <row r="136" spans="2:7" ht="12.75" customHeight="1" x14ac:dyDescent="0.15">
      <c r="B136" s="3">
        <v>127</v>
      </c>
      <c r="C136" s="5">
        <f>IF(ROW()-ROW(tblAnnuity[[#Headers],[BALANCE]])=1,PresentValue,INDEX(tblAnnuity[NEW BALANCE],ROW()-ROW(tblAnnuity[[#Headers],[BALANCE]])-1,1))</f>
        <v>2309918.8234491856</v>
      </c>
      <c r="D136" s="5">
        <f>-IPMT(InterestRate/12,1,Term*12,tblAnnuity[[#This Row],[BALANCE]])</f>
        <v>15399.458822994571</v>
      </c>
      <c r="E136" s="2">
        <f>SUM(tblAnnuity[[#This Row],[BALANCE]:[INTEREST EARNED]])</f>
        <v>2325318.2822721801</v>
      </c>
      <c r="F136" s="5">
        <f>tblAnnuity[[#This Row],[INTEREST EARNED]]-(tblAnnuity[[#This Row],[INTEREST EARNED]]*Contribution)</f>
        <v>0</v>
      </c>
      <c r="G136" s="5">
        <f>tblAnnuity[[#This Row],[INTEREST + BALANCE]]-tblAnnuity[[#This Row],[AMOUNT PAID TO INVESTOR]]</f>
        <v>2325318.2822721801</v>
      </c>
    </row>
    <row r="137" spans="2:7" ht="12.75" customHeight="1" x14ac:dyDescent="0.15">
      <c r="B137" s="3">
        <v>128</v>
      </c>
      <c r="C137" s="5">
        <f>IF(ROW()-ROW(tblAnnuity[[#Headers],[BALANCE]])=1,PresentValue,INDEX(tblAnnuity[NEW BALANCE],ROW()-ROW(tblAnnuity[[#Headers],[BALANCE]])-1,1))</f>
        <v>2325318.2822721801</v>
      </c>
      <c r="D137" s="5">
        <f>-IPMT(InterestRate/12,1,Term*12,tblAnnuity[[#This Row],[BALANCE]])</f>
        <v>15502.121881814535</v>
      </c>
      <c r="E137" s="2">
        <f>SUM(tblAnnuity[[#This Row],[BALANCE]:[INTEREST EARNED]])</f>
        <v>2340820.4041539948</v>
      </c>
      <c r="F137" s="5">
        <f>tblAnnuity[[#This Row],[INTEREST EARNED]]-(tblAnnuity[[#This Row],[INTEREST EARNED]]*Contribution)</f>
        <v>0</v>
      </c>
      <c r="G137" s="5">
        <f>tblAnnuity[[#This Row],[INTEREST + BALANCE]]-tblAnnuity[[#This Row],[AMOUNT PAID TO INVESTOR]]</f>
        <v>2340820.4041539948</v>
      </c>
    </row>
    <row r="138" spans="2:7" ht="12.75" customHeight="1" x14ac:dyDescent="0.15">
      <c r="B138" s="3">
        <v>129</v>
      </c>
      <c r="C138" s="5">
        <f>IF(ROW()-ROW(tblAnnuity[[#Headers],[BALANCE]])=1,PresentValue,INDEX(tblAnnuity[NEW BALANCE],ROW()-ROW(tblAnnuity[[#Headers],[BALANCE]])-1,1))</f>
        <v>2340820.4041539948</v>
      </c>
      <c r="D138" s="5">
        <f>-IPMT(InterestRate/12,1,Term*12,tblAnnuity[[#This Row],[BALANCE]])</f>
        <v>15605.469361026633</v>
      </c>
      <c r="E138" s="2">
        <f>SUM(tblAnnuity[[#This Row],[BALANCE]:[INTEREST EARNED]])</f>
        <v>2356425.8735150215</v>
      </c>
      <c r="F138" s="5">
        <f>tblAnnuity[[#This Row],[INTEREST EARNED]]-(tblAnnuity[[#This Row],[INTEREST EARNED]]*Contribution)</f>
        <v>0</v>
      </c>
      <c r="G138" s="5">
        <f>tblAnnuity[[#This Row],[INTEREST + BALANCE]]-tblAnnuity[[#This Row],[AMOUNT PAID TO INVESTOR]]</f>
        <v>2356425.8735150215</v>
      </c>
    </row>
    <row r="139" spans="2:7" ht="12.75" customHeight="1" x14ac:dyDescent="0.15">
      <c r="B139" s="3">
        <v>130</v>
      </c>
      <c r="C139" s="5">
        <f>IF(ROW()-ROW(tblAnnuity[[#Headers],[BALANCE]])=1,PresentValue,INDEX(tblAnnuity[NEW BALANCE],ROW()-ROW(tblAnnuity[[#Headers],[BALANCE]])-1,1))</f>
        <v>2356425.8735150215</v>
      </c>
      <c r="D139" s="5">
        <f>-IPMT(InterestRate/12,1,Term*12,tblAnnuity[[#This Row],[BALANCE]])</f>
        <v>15709.505823433477</v>
      </c>
      <c r="E139" s="2">
        <f>SUM(tblAnnuity[[#This Row],[BALANCE]:[INTEREST EARNED]])</f>
        <v>2372135.3793384549</v>
      </c>
      <c r="F139" s="5">
        <f>tblAnnuity[[#This Row],[INTEREST EARNED]]-(tblAnnuity[[#This Row],[INTEREST EARNED]]*Contribution)</f>
        <v>0</v>
      </c>
      <c r="G139" s="5">
        <f>tblAnnuity[[#This Row],[INTEREST + BALANCE]]-tblAnnuity[[#This Row],[AMOUNT PAID TO INVESTOR]]</f>
        <v>2372135.3793384549</v>
      </c>
    </row>
    <row r="140" spans="2:7" ht="12.75" customHeight="1" x14ac:dyDescent="0.15">
      <c r="B140" s="3">
        <v>131</v>
      </c>
      <c r="C140" s="5">
        <f>IF(ROW()-ROW(tblAnnuity[[#Headers],[BALANCE]])=1,PresentValue,INDEX(tblAnnuity[NEW BALANCE],ROW()-ROW(tblAnnuity[[#Headers],[BALANCE]])-1,1))</f>
        <v>2372135.3793384549</v>
      </c>
      <c r="D140" s="5">
        <f>-IPMT(InterestRate/12,1,Term*12,tblAnnuity[[#This Row],[BALANCE]])</f>
        <v>15814.235862256368</v>
      </c>
      <c r="E140" s="2">
        <f>SUM(tblAnnuity[[#This Row],[BALANCE]:[INTEREST EARNED]])</f>
        <v>2387949.6152007114</v>
      </c>
      <c r="F140" s="5">
        <f>tblAnnuity[[#This Row],[INTEREST EARNED]]-(tblAnnuity[[#This Row],[INTEREST EARNED]]*Contribution)</f>
        <v>0</v>
      </c>
      <c r="G140" s="5">
        <f>tblAnnuity[[#This Row],[INTEREST + BALANCE]]-tblAnnuity[[#This Row],[AMOUNT PAID TO INVESTOR]]</f>
        <v>2387949.6152007114</v>
      </c>
    </row>
    <row r="141" spans="2:7" ht="12.75" customHeight="1" x14ac:dyDescent="0.15">
      <c r="B141" s="3">
        <v>132</v>
      </c>
      <c r="C141" s="5">
        <f>IF(ROW()-ROW(tblAnnuity[[#Headers],[BALANCE]])=1,PresentValue,INDEX(tblAnnuity[NEW BALANCE],ROW()-ROW(tblAnnuity[[#Headers],[BALANCE]])-1,1))</f>
        <v>2387949.6152007114</v>
      </c>
      <c r="D141" s="5">
        <f>-IPMT(InterestRate/12,1,Term*12,tblAnnuity[[#This Row],[BALANCE]])</f>
        <v>15919.664101338078</v>
      </c>
      <c r="E141" s="2">
        <f>SUM(tblAnnuity[[#This Row],[BALANCE]:[INTEREST EARNED]])</f>
        <v>2403869.2793020494</v>
      </c>
      <c r="F141" s="5">
        <f>tblAnnuity[[#This Row],[INTEREST EARNED]]-(tblAnnuity[[#This Row],[INTEREST EARNED]]*Contribution)</f>
        <v>0</v>
      </c>
      <c r="G141" s="5">
        <f>tblAnnuity[[#This Row],[INTEREST + BALANCE]]-tblAnnuity[[#This Row],[AMOUNT PAID TO INVESTOR]]</f>
        <v>2403869.2793020494</v>
      </c>
    </row>
    <row r="142" spans="2:7" ht="12.75" customHeight="1" x14ac:dyDescent="0.15">
      <c r="B142" s="3">
        <v>133</v>
      </c>
      <c r="C142" s="5">
        <f>IF(ROW()-ROW(tblAnnuity[[#Headers],[BALANCE]])=1,PresentValue,INDEX(tblAnnuity[NEW BALANCE],ROW()-ROW(tblAnnuity[[#Headers],[BALANCE]])-1,1))</f>
        <v>2403869.2793020494</v>
      </c>
      <c r="D142" s="5">
        <f>-IPMT(InterestRate/12,1,Term*12,tblAnnuity[[#This Row],[BALANCE]])</f>
        <v>16025.795195346996</v>
      </c>
      <c r="E142" s="2">
        <f>SUM(tblAnnuity[[#This Row],[BALANCE]:[INTEREST EARNED]])</f>
        <v>2419895.0744973966</v>
      </c>
      <c r="F142" s="5">
        <f>tblAnnuity[[#This Row],[INTEREST EARNED]]-(tblAnnuity[[#This Row],[INTEREST EARNED]]*Contribution)</f>
        <v>0</v>
      </c>
      <c r="G142" s="5">
        <f>tblAnnuity[[#This Row],[INTEREST + BALANCE]]-tblAnnuity[[#This Row],[AMOUNT PAID TO INVESTOR]]</f>
        <v>2419895.0744973966</v>
      </c>
    </row>
    <row r="143" spans="2:7" ht="12.75" customHeight="1" x14ac:dyDescent="0.15">
      <c r="B143" s="3">
        <v>134</v>
      </c>
      <c r="C143" s="5">
        <f>IF(ROW()-ROW(tblAnnuity[[#Headers],[BALANCE]])=1,PresentValue,INDEX(tblAnnuity[NEW BALANCE],ROW()-ROW(tblAnnuity[[#Headers],[BALANCE]])-1,1))</f>
        <v>2419895.0744973966</v>
      </c>
      <c r="D143" s="5">
        <f>-IPMT(InterestRate/12,1,Term*12,tblAnnuity[[#This Row],[BALANCE]])</f>
        <v>16132.633829982646</v>
      </c>
      <c r="E143" s="2">
        <f>SUM(tblAnnuity[[#This Row],[BALANCE]:[INTEREST EARNED]])</f>
        <v>2436027.7083273791</v>
      </c>
      <c r="F143" s="5">
        <f>tblAnnuity[[#This Row],[INTEREST EARNED]]-(tblAnnuity[[#This Row],[INTEREST EARNED]]*Contribution)</f>
        <v>0</v>
      </c>
      <c r="G143" s="5">
        <f>tblAnnuity[[#This Row],[INTEREST + BALANCE]]-tblAnnuity[[#This Row],[AMOUNT PAID TO INVESTOR]]</f>
        <v>2436027.7083273791</v>
      </c>
    </row>
    <row r="144" spans="2:7" ht="12.75" customHeight="1" x14ac:dyDescent="0.15">
      <c r="B144" s="3">
        <v>135</v>
      </c>
      <c r="C144" s="5">
        <f>IF(ROW()-ROW(tblAnnuity[[#Headers],[BALANCE]])=1,PresentValue,INDEX(tblAnnuity[NEW BALANCE],ROW()-ROW(tblAnnuity[[#Headers],[BALANCE]])-1,1))</f>
        <v>2436027.7083273791</v>
      </c>
      <c r="D144" s="5">
        <f>-IPMT(InterestRate/12,1,Term*12,tblAnnuity[[#This Row],[BALANCE]])</f>
        <v>16240.184722182528</v>
      </c>
      <c r="E144" s="2">
        <f>SUM(tblAnnuity[[#This Row],[BALANCE]:[INTEREST EARNED]])</f>
        <v>2452267.8930495614</v>
      </c>
      <c r="F144" s="5">
        <f>tblAnnuity[[#This Row],[INTEREST EARNED]]-(tblAnnuity[[#This Row],[INTEREST EARNED]]*Contribution)</f>
        <v>0</v>
      </c>
      <c r="G144" s="5">
        <f>tblAnnuity[[#This Row],[INTEREST + BALANCE]]-tblAnnuity[[#This Row],[AMOUNT PAID TO INVESTOR]]</f>
        <v>2452267.8930495614</v>
      </c>
    </row>
    <row r="145" spans="2:7" ht="12.75" customHeight="1" x14ac:dyDescent="0.15">
      <c r="B145" s="3">
        <v>136</v>
      </c>
      <c r="C145" s="5">
        <f>IF(ROW()-ROW(tblAnnuity[[#Headers],[BALANCE]])=1,PresentValue,INDEX(tblAnnuity[NEW BALANCE],ROW()-ROW(tblAnnuity[[#Headers],[BALANCE]])-1,1))</f>
        <v>2452267.8930495614</v>
      </c>
      <c r="D145" s="5">
        <f>-IPMT(InterestRate/12,1,Term*12,tblAnnuity[[#This Row],[BALANCE]])</f>
        <v>16348.45262033041</v>
      </c>
      <c r="E145" s="2">
        <f>SUM(tblAnnuity[[#This Row],[BALANCE]:[INTEREST EARNED]])</f>
        <v>2468616.3456698917</v>
      </c>
      <c r="F145" s="5">
        <f>tblAnnuity[[#This Row],[INTEREST EARNED]]-(tblAnnuity[[#This Row],[INTEREST EARNED]]*Contribution)</f>
        <v>0</v>
      </c>
      <c r="G145" s="5">
        <f>tblAnnuity[[#This Row],[INTEREST + BALANCE]]-tblAnnuity[[#This Row],[AMOUNT PAID TO INVESTOR]]</f>
        <v>2468616.3456698917</v>
      </c>
    </row>
    <row r="146" spans="2:7" ht="12.75" customHeight="1" x14ac:dyDescent="0.15">
      <c r="B146" s="3">
        <v>137</v>
      </c>
      <c r="C146" s="5">
        <f>IF(ROW()-ROW(tblAnnuity[[#Headers],[BALANCE]])=1,PresentValue,INDEX(tblAnnuity[NEW BALANCE],ROW()-ROW(tblAnnuity[[#Headers],[BALANCE]])-1,1))</f>
        <v>2468616.3456698917</v>
      </c>
      <c r="D146" s="5">
        <f>-IPMT(InterestRate/12,1,Term*12,tblAnnuity[[#This Row],[BALANCE]])</f>
        <v>16457.442304465945</v>
      </c>
      <c r="E146" s="2">
        <f>SUM(tblAnnuity[[#This Row],[BALANCE]:[INTEREST EARNED]])</f>
        <v>2485073.7879743576</v>
      </c>
      <c r="F146" s="5">
        <f>tblAnnuity[[#This Row],[INTEREST EARNED]]-(tblAnnuity[[#This Row],[INTEREST EARNED]]*Contribution)</f>
        <v>0</v>
      </c>
      <c r="G146" s="5">
        <f>tblAnnuity[[#This Row],[INTEREST + BALANCE]]-tblAnnuity[[#This Row],[AMOUNT PAID TO INVESTOR]]</f>
        <v>2485073.7879743576</v>
      </c>
    </row>
    <row r="147" spans="2:7" ht="12.75" customHeight="1" x14ac:dyDescent="0.15">
      <c r="B147" s="3">
        <v>138</v>
      </c>
      <c r="C147" s="5">
        <f>IF(ROW()-ROW(tblAnnuity[[#Headers],[BALANCE]])=1,PresentValue,INDEX(tblAnnuity[NEW BALANCE],ROW()-ROW(tblAnnuity[[#Headers],[BALANCE]])-1,1))</f>
        <v>2485073.7879743576</v>
      </c>
      <c r="D147" s="5">
        <f>-IPMT(InterestRate/12,1,Term*12,tblAnnuity[[#This Row],[BALANCE]])</f>
        <v>16567.15858649572</v>
      </c>
      <c r="E147" s="2">
        <f>SUM(tblAnnuity[[#This Row],[BALANCE]:[INTEREST EARNED]])</f>
        <v>2501640.9465608532</v>
      </c>
      <c r="F147" s="5">
        <f>tblAnnuity[[#This Row],[INTEREST EARNED]]-(tblAnnuity[[#This Row],[INTEREST EARNED]]*Contribution)</f>
        <v>0</v>
      </c>
      <c r="G147" s="5">
        <f>tblAnnuity[[#This Row],[INTEREST + BALANCE]]-tblAnnuity[[#This Row],[AMOUNT PAID TO INVESTOR]]</f>
        <v>2501640.9465608532</v>
      </c>
    </row>
    <row r="148" spans="2:7" ht="12.75" customHeight="1" x14ac:dyDescent="0.15">
      <c r="B148" s="3">
        <v>139</v>
      </c>
      <c r="C148" s="5">
        <f>IF(ROW()-ROW(tblAnnuity[[#Headers],[BALANCE]])=1,PresentValue,INDEX(tblAnnuity[NEW BALANCE],ROW()-ROW(tblAnnuity[[#Headers],[BALANCE]])-1,1))</f>
        <v>2501640.9465608532</v>
      </c>
      <c r="D148" s="5">
        <f>-IPMT(InterestRate/12,1,Term*12,tblAnnuity[[#This Row],[BALANCE]])</f>
        <v>16677.606310405688</v>
      </c>
      <c r="E148" s="2">
        <f>SUM(tblAnnuity[[#This Row],[BALANCE]:[INTEREST EARNED]])</f>
        <v>2518318.5528712589</v>
      </c>
      <c r="F148" s="5">
        <f>tblAnnuity[[#This Row],[INTEREST EARNED]]-(tblAnnuity[[#This Row],[INTEREST EARNED]]*Contribution)</f>
        <v>0</v>
      </c>
      <c r="G148" s="5">
        <f>tblAnnuity[[#This Row],[INTEREST + BALANCE]]-tblAnnuity[[#This Row],[AMOUNT PAID TO INVESTOR]]</f>
        <v>2518318.5528712589</v>
      </c>
    </row>
    <row r="149" spans="2:7" ht="12.75" customHeight="1" x14ac:dyDescent="0.15">
      <c r="B149" s="3">
        <v>140</v>
      </c>
      <c r="C149" s="5">
        <f>IF(ROW()-ROW(tblAnnuity[[#Headers],[BALANCE]])=1,PresentValue,INDEX(tblAnnuity[NEW BALANCE],ROW()-ROW(tblAnnuity[[#Headers],[BALANCE]])-1,1))</f>
        <v>2518318.5528712589</v>
      </c>
      <c r="D149" s="5">
        <f>-IPMT(InterestRate/12,1,Term*12,tblAnnuity[[#This Row],[BALANCE]])</f>
        <v>16788.790352475062</v>
      </c>
      <c r="E149" s="2">
        <f>SUM(tblAnnuity[[#This Row],[BALANCE]:[INTEREST EARNED]])</f>
        <v>2535107.3432237338</v>
      </c>
      <c r="F149" s="5">
        <f>tblAnnuity[[#This Row],[INTEREST EARNED]]-(tblAnnuity[[#This Row],[INTEREST EARNED]]*Contribution)</f>
        <v>0</v>
      </c>
      <c r="G149" s="5">
        <f>tblAnnuity[[#This Row],[INTEREST + BALANCE]]-tblAnnuity[[#This Row],[AMOUNT PAID TO INVESTOR]]</f>
        <v>2535107.3432237338</v>
      </c>
    </row>
    <row r="150" spans="2:7" ht="12.75" customHeight="1" x14ac:dyDescent="0.15">
      <c r="B150" s="3">
        <v>141</v>
      </c>
      <c r="C150" s="5">
        <f>IF(ROW()-ROW(tblAnnuity[[#Headers],[BALANCE]])=1,PresentValue,INDEX(tblAnnuity[NEW BALANCE],ROW()-ROW(tblAnnuity[[#Headers],[BALANCE]])-1,1))</f>
        <v>2535107.3432237338</v>
      </c>
      <c r="D150" s="5">
        <f>-IPMT(InterestRate/12,1,Term*12,tblAnnuity[[#This Row],[BALANCE]])</f>
        <v>16900.715621491559</v>
      </c>
      <c r="E150" s="2">
        <f>SUM(tblAnnuity[[#This Row],[BALANCE]:[INTEREST EARNED]])</f>
        <v>2552008.0588452253</v>
      </c>
      <c r="F150" s="5">
        <f>tblAnnuity[[#This Row],[INTEREST EARNED]]-(tblAnnuity[[#This Row],[INTEREST EARNED]]*Contribution)</f>
        <v>0</v>
      </c>
      <c r="G150" s="5">
        <f>tblAnnuity[[#This Row],[INTEREST + BALANCE]]-tblAnnuity[[#This Row],[AMOUNT PAID TO INVESTOR]]</f>
        <v>2552008.0588452253</v>
      </c>
    </row>
    <row r="151" spans="2:7" ht="12.75" customHeight="1" x14ac:dyDescent="0.15">
      <c r="B151" s="3">
        <v>142</v>
      </c>
      <c r="C151" s="5">
        <f>IF(ROW()-ROW(tblAnnuity[[#Headers],[BALANCE]])=1,PresentValue,INDEX(tblAnnuity[NEW BALANCE],ROW()-ROW(tblAnnuity[[#Headers],[BALANCE]])-1,1))</f>
        <v>2552008.0588452253</v>
      </c>
      <c r="D151" s="5">
        <f>-IPMT(InterestRate/12,1,Term*12,tblAnnuity[[#This Row],[BALANCE]])</f>
        <v>17013.387058968168</v>
      </c>
      <c r="E151" s="2">
        <f>SUM(tblAnnuity[[#This Row],[BALANCE]:[INTEREST EARNED]])</f>
        <v>2569021.4459041934</v>
      </c>
      <c r="F151" s="5">
        <f>tblAnnuity[[#This Row],[INTEREST EARNED]]-(tblAnnuity[[#This Row],[INTEREST EARNED]]*Contribution)</f>
        <v>0</v>
      </c>
      <c r="G151" s="5">
        <f>tblAnnuity[[#This Row],[INTEREST + BALANCE]]-tblAnnuity[[#This Row],[AMOUNT PAID TO INVESTOR]]</f>
        <v>2569021.4459041934</v>
      </c>
    </row>
    <row r="152" spans="2:7" ht="12.75" customHeight="1" x14ac:dyDescent="0.15">
      <c r="B152" s="3">
        <v>143</v>
      </c>
      <c r="C152" s="5">
        <f>IF(ROW()-ROW(tblAnnuity[[#Headers],[BALANCE]])=1,PresentValue,INDEX(tblAnnuity[NEW BALANCE],ROW()-ROW(tblAnnuity[[#Headers],[BALANCE]])-1,1))</f>
        <v>2569021.4459041934</v>
      </c>
      <c r="D152" s="5">
        <f>-IPMT(InterestRate/12,1,Term*12,tblAnnuity[[#This Row],[BALANCE]])</f>
        <v>17126.80963936129</v>
      </c>
      <c r="E152" s="2">
        <f>SUM(tblAnnuity[[#This Row],[BALANCE]:[INTEREST EARNED]])</f>
        <v>2586148.2555435547</v>
      </c>
      <c r="F152" s="5">
        <f>tblAnnuity[[#This Row],[INTEREST EARNED]]-(tblAnnuity[[#This Row],[INTEREST EARNED]]*Contribution)</f>
        <v>0</v>
      </c>
      <c r="G152" s="5">
        <f>tblAnnuity[[#This Row],[INTEREST + BALANCE]]-tblAnnuity[[#This Row],[AMOUNT PAID TO INVESTOR]]</f>
        <v>2586148.2555435547</v>
      </c>
    </row>
    <row r="153" spans="2:7" ht="12.75" customHeight="1" x14ac:dyDescent="0.15">
      <c r="B153" s="3">
        <v>144</v>
      </c>
      <c r="C153" s="5">
        <f>IF(ROW()-ROW(tblAnnuity[[#Headers],[BALANCE]])=1,PresentValue,INDEX(tblAnnuity[NEW BALANCE],ROW()-ROW(tblAnnuity[[#Headers],[BALANCE]])-1,1))</f>
        <v>2586148.2555435547</v>
      </c>
      <c r="D153" s="5">
        <f>-IPMT(InterestRate/12,1,Term*12,tblAnnuity[[#This Row],[BALANCE]])</f>
        <v>17240.988370290364</v>
      </c>
      <c r="E153" s="2">
        <f>SUM(tblAnnuity[[#This Row],[BALANCE]:[INTEREST EARNED]])</f>
        <v>2603389.2439138452</v>
      </c>
      <c r="F153" s="5">
        <f>tblAnnuity[[#This Row],[INTEREST EARNED]]-(tblAnnuity[[#This Row],[INTEREST EARNED]]*Contribution)</f>
        <v>0</v>
      </c>
      <c r="G153" s="5">
        <f>tblAnnuity[[#This Row],[INTEREST + BALANCE]]-tblAnnuity[[#This Row],[AMOUNT PAID TO INVESTOR]]</f>
        <v>2603389.2439138452</v>
      </c>
    </row>
    <row r="154" spans="2:7" ht="12.75" customHeight="1" x14ac:dyDescent="0.15">
      <c r="B154" s="3">
        <v>145</v>
      </c>
      <c r="C154" s="5">
        <f>IF(ROW()-ROW(tblAnnuity[[#Headers],[BALANCE]])=1,PresentValue,INDEX(tblAnnuity[NEW BALANCE],ROW()-ROW(tblAnnuity[[#Headers],[BALANCE]])-1,1))</f>
        <v>2603389.2439138452</v>
      </c>
      <c r="D154" s="5">
        <f>-IPMT(InterestRate/12,1,Term*12,tblAnnuity[[#This Row],[BALANCE]])</f>
        <v>17355.92829275897</v>
      </c>
      <c r="E154" s="2">
        <f>SUM(tblAnnuity[[#This Row],[BALANCE]:[INTEREST EARNED]])</f>
        <v>2620745.1722066039</v>
      </c>
      <c r="F154" s="5">
        <f>tblAnnuity[[#This Row],[INTEREST EARNED]]-(tblAnnuity[[#This Row],[INTEREST EARNED]]*Contribution)</f>
        <v>0</v>
      </c>
      <c r="G154" s="5">
        <f>tblAnnuity[[#This Row],[INTEREST + BALANCE]]-tblAnnuity[[#This Row],[AMOUNT PAID TO INVESTOR]]</f>
        <v>2620745.1722066039</v>
      </c>
    </row>
    <row r="155" spans="2:7" ht="12.75" customHeight="1" x14ac:dyDescent="0.15">
      <c r="B155" s="3">
        <v>146</v>
      </c>
      <c r="C155" s="5">
        <f>IF(ROW()-ROW(tblAnnuity[[#Headers],[BALANCE]])=1,PresentValue,INDEX(tblAnnuity[NEW BALANCE],ROW()-ROW(tblAnnuity[[#Headers],[BALANCE]])-1,1))</f>
        <v>2620745.1722066039</v>
      </c>
      <c r="D155" s="5">
        <f>-IPMT(InterestRate/12,1,Term*12,tblAnnuity[[#This Row],[BALANCE]])</f>
        <v>17471.634481377361</v>
      </c>
      <c r="E155" s="2">
        <f>SUM(tblAnnuity[[#This Row],[BALANCE]:[INTEREST EARNED]])</f>
        <v>2638216.8066879814</v>
      </c>
      <c r="F155" s="5">
        <f>tblAnnuity[[#This Row],[INTEREST EARNED]]-(tblAnnuity[[#This Row],[INTEREST EARNED]]*Contribution)</f>
        <v>0</v>
      </c>
      <c r="G155" s="5">
        <f>tblAnnuity[[#This Row],[INTEREST + BALANCE]]-tblAnnuity[[#This Row],[AMOUNT PAID TO INVESTOR]]</f>
        <v>2638216.8066879814</v>
      </c>
    </row>
    <row r="156" spans="2:7" ht="12.75" customHeight="1" x14ac:dyDescent="0.15">
      <c r="B156" s="3">
        <v>147</v>
      </c>
      <c r="C156" s="5">
        <f>IF(ROW()-ROW(tblAnnuity[[#Headers],[BALANCE]])=1,PresentValue,INDEX(tblAnnuity[NEW BALANCE],ROW()-ROW(tblAnnuity[[#Headers],[BALANCE]])-1,1))</f>
        <v>2638216.8066879814</v>
      </c>
      <c r="D156" s="5">
        <f>-IPMT(InterestRate/12,1,Term*12,tblAnnuity[[#This Row],[BALANCE]])</f>
        <v>17588.112044586542</v>
      </c>
      <c r="E156" s="2">
        <f>SUM(tblAnnuity[[#This Row],[BALANCE]:[INTEREST EARNED]])</f>
        <v>2655804.9187325677</v>
      </c>
      <c r="F156" s="5">
        <f>tblAnnuity[[#This Row],[INTEREST EARNED]]-(tblAnnuity[[#This Row],[INTEREST EARNED]]*Contribution)</f>
        <v>0</v>
      </c>
      <c r="G156" s="5">
        <f>tblAnnuity[[#This Row],[INTEREST + BALANCE]]-tblAnnuity[[#This Row],[AMOUNT PAID TO INVESTOR]]</f>
        <v>2655804.9187325677</v>
      </c>
    </row>
    <row r="157" spans="2:7" ht="12.75" customHeight="1" x14ac:dyDescent="0.15">
      <c r="B157" s="3">
        <v>148</v>
      </c>
      <c r="C157" s="5">
        <f>IF(ROW()-ROW(tblAnnuity[[#Headers],[BALANCE]])=1,PresentValue,INDEX(tblAnnuity[NEW BALANCE],ROW()-ROW(tblAnnuity[[#Headers],[BALANCE]])-1,1))</f>
        <v>2655804.9187325677</v>
      </c>
      <c r="D157" s="5">
        <f>-IPMT(InterestRate/12,1,Term*12,tblAnnuity[[#This Row],[BALANCE]])</f>
        <v>17705.366124883785</v>
      </c>
      <c r="E157" s="2">
        <f>SUM(tblAnnuity[[#This Row],[BALANCE]:[INTEREST EARNED]])</f>
        <v>2673510.2848574515</v>
      </c>
      <c r="F157" s="5">
        <f>tblAnnuity[[#This Row],[INTEREST EARNED]]-(tblAnnuity[[#This Row],[INTEREST EARNED]]*Contribution)</f>
        <v>0</v>
      </c>
      <c r="G157" s="5">
        <f>tblAnnuity[[#This Row],[INTEREST + BALANCE]]-tblAnnuity[[#This Row],[AMOUNT PAID TO INVESTOR]]</f>
        <v>2673510.2848574515</v>
      </c>
    </row>
    <row r="158" spans="2:7" ht="12.75" customHeight="1" x14ac:dyDescent="0.15">
      <c r="B158" s="3">
        <v>149</v>
      </c>
      <c r="C158" s="5">
        <f>IF(ROW()-ROW(tblAnnuity[[#Headers],[BALANCE]])=1,PresentValue,INDEX(tblAnnuity[NEW BALANCE],ROW()-ROW(tblAnnuity[[#Headers],[BALANCE]])-1,1))</f>
        <v>2673510.2848574515</v>
      </c>
      <c r="D158" s="5">
        <f>-IPMT(InterestRate/12,1,Term*12,tblAnnuity[[#This Row],[BALANCE]])</f>
        <v>17823.401899049677</v>
      </c>
      <c r="E158" s="2">
        <f>SUM(tblAnnuity[[#This Row],[BALANCE]:[INTEREST EARNED]])</f>
        <v>2691333.686756501</v>
      </c>
      <c r="F158" s="5">
        <f>tblAnnuity[[#This Row],[INTEREST EARNED]]-(tblAnnuity[[#This Row],[INTEREST EARNED]]*Contribution)</f>
        <v>0</v>
      </c>
      <c r="G158" s="5">
        <f>tblAnnuity[[#This Row],[INTEREST + BALANCE]]-tblAnnuity[[#This Row],[AMOUNT PAID TO INVESTOR]]</f>
        <v>2691333.686756501</v>
      </c>
    </row>
    <row r="159" spans="2:7" ht="12.75" customHeight="1" x14ac:dyDescent="0.15">
      <c r="B159" s="3">
        <v>150</v>
      </c>
      <c r="C159" s="5">
        <f>IF(ROW()-ROW(tblAnnuity[[#Headers],[BALANCE]])=1,PresentValue,INDEX(tblAnnuity[NEW BALANCE],ROW()-ROW(tblAnnuity[[#Headers],[BALANCE]])-1,1))</f>
        <v>2691333.686756501</v>
      </c>
      <c r="D159" s="5">
        <f>-IPMT(InterestRate/12,1,Term*12,tblAnnuity[[#This Row],[BALANCE]])</f>
        <v>17942.224578376674</v>
      </c>
      <c r="E159" s="2">
        <f>SUM(tblAnnuity[[#This Row],[BALANCE]:[INTEREST EARNED]])</f>
        <v>2709275.9113348778</v>
      </c>
      <c r="F159" s="5">
        <f>tblAnnuity[[#This Row],[INTEREST EARNED]]-(tblAnnuity[[#This Row],[INTEREST EARNED]]*Contribution)</f>
        <v>0</v>
      </c>
      <c r="G159" s="5">
        <f>tblAnnuity[[#This Row],[INTEREST + BALANCE]]-tblAnnuity[[#This Row],[AMOUNT PAID TO INVESTOR]]</f>
        <v>2709275.9113348778</v>
      </c>
    </row>
    <row r="160" spans="2:7" ht="12.75" customHeight="1" x14ac:dyDescent="0.15">
      <c r="B160" s="3">
        <v>151</v>
      </c>
      <c r="C160" s="5">
        <f>IF(ROW()-ROW(tblAnnuity[[#Headers],[BALANCE]])=1,PresentValue,INDEX(tblAnnuity[NEW BALANCE],ROW()-ROW(tblAnnuity[[#Headers],[BALANCE]])-1,1))</f>
        <v>2709275.9113348778</v>
      </c>
      <c r="D160" s="5">
        <f>-IPMT(InterestRate/12,1,Term*12,tblAnnuity[[#This Row],[BALANCE]])</f>
        <v>18061.839408899188</v>
      </c>
      <c r="E160" s="2">
        <f>SUM(tblAnnuity[[#This Row],[BALANCE]:[INTEREST EARNED]])</f>
        <v>2727337.750743777</v>
      </c>
      <c r="F160" s="5">
        <f>tblAnnuity[[#This Row],[INTEREST EARNED]]-(tblAnnuity[[#This Row],[INTEREST EARNED]]*Contribution)</f>
        <v>0</v>
      </c>
      <c r="G160" s="5">
        <f>tblAnnuity[[#This Row],[INTEREST + BALANCE]]-tblAnnuity[[#This Row],[AMOUNT PAID TO INVESTOR]]</f>
        <v>2727337.750743777</v>
      </c>
    </row>
    <row r="161" spans="2:7" ht="12.75" customHeight="1" x14ac:dyDescent="0.15">
      <c r="B161" s="3">
        <v>152</v>
      </c>
      <c r="C161" s="5">
        <f>IF(ROW()-ROW(tblAnnuity[[#Headers],[BALANCE]])=1,PresentValue,INDEX(tblAnnuity[NEW BALANCE],ROW()-ROW(tblAnnuity[[#Headers],[BALANCE]])-1,1))</f>
        <v>2727337.750743777</v>
      </c>
      <c r="D161" s="5">
        <f>-IPMT(InterestRate/12,1,Term*12,tblAnnuity[[#This Row],[BALANCE]])</f>
        <v>18182.251671625181</v>
      </c>
      <c r="E161" s="2">
        <f>SUM(tblAnnuity[[#This Row],[BALANCE]:[INTEREST EARNED]])</f>
        <v>2745520.0024154023</v>
      </c>
      <c r="F161" s="5">
        <f>tblAnnuity[[#This Row],[INTEREST EARNED]]-(tblAnnuity[[#This Row],[INTEREST EARNED]]*Contribution)</f>
        <v>0</v>
      </c>
      <c r="G161" s="5">
        <f>tblAnnuity[[#This Row],[INTEREST + BALANCE]]-tblAnnuity[[#This Row],[AMOUNT PAID TO INVESTOR]]</f>
        <v>2745520.0024154023</v>
      </c>
    </row>
    <row r="162" spans="2:7" ht="12.75" customHeight="1" x14ac:dyDescent="0.15">
      <c r="B162" s="3">
        <v>153</v>
      </c>
      <c r="C162" s="5">
        <f>IF(ROW()-ROW(tblAnnuity[[#Headers],[BALANCE]])=1,PresentValue,INDEX(tblAnnuity[NEW BALANCE],ROW()-ROW(tblAnnuity[[#Headers],[BALANCE]])-1,1))</f>
        <v>2745520.0024154023</v>
      </c>
      <c r="D162" s="5">
        <f>-IPMT(InterestRate/12,1,Term*12,tblAnnuity[[#This Row],[BALANCE]])</f>
        <v>18303.466682769351</v>
      </c>
      <c r="E162" s="2">
        <f>SUM(tblAnnuity[[#This Row],[BALANCE]:[INTEREST EARNED]])</f>
        <v>2763823.4690981717</v>
      </c>
      <c r="F162" s="5">
        <f>tblAnnuity[[#This Row],[INTEREST EARNED]]-(tblAnnuity[[#This Row],[INTEREST EARNED]]*Contribution)</f>
        <v>0</v>
      </c>
      <c r="G162" s="5">
        <f>tblAnnuity[[#This Row],[INTEREST + BALANCE]]-tblAnnuity[[#This Row],[AMOUNT PAID TO INVESTOR]]</f>
        <v>2763823.4690981717</v>
      </c>
    </row>
    <row r="163" spans="2:7" ht="12.75" customHeight="1" x14ac:dyDescent="0.15">
      <c r="B163" s="3">
        <v>154</v>
      </c>
      <c r="C163" s="5">
        <f>IF(ROW()-ROW(tblAnnuity[[#Headers],[BALANCE]])=1,PresentValue,INDEX(tblAnnuity[NEW BALANCE],ROW()-ROW(tblAnnuity[[#Headers],[BALANCE]])-1,1))</f>
        <v>2763823.4690981717</v>
      </c>
      <c r="D163" s="5">
        <f>-IPMT(InterestRate/12,1,Term*12,tblAnnuity[[#This Row],[BALANCE]])</f>
        <v>18425.489793987814</v>
      </c>
      <c r="E163" s="2">
        <f>SUM(tblAnnuity[[#This Row],[BALANCE]:[INTEREST EARNED]])</f>
        <v>2782248.9588921596</v>
      </c>
      <c r="F163" s="5">
        <f>tblAnnuity[[#This Row],[INTEREST EARNED]]-(tblAnnuity[[#This Row],[INTEREST EARNED]]*Contribution)</f>
        <v>0</v>
      </c>
      <c r="G163" s="5">
        <f>tblAnnuity[[#This Row],[INTEREST + BALANCE]]-tblAnnuity[[#This Row],[AMOUNT PAID TO INVESTOR]]</f>
        <v>2782248.9588921596</v>
      </c>
    </row>
    <row r="164" spans="2:7" ht="12.75" customHeight="1" x14ac:dyDescent="0.15">
      <c r="B164" s="3">
        <v>155</v>
      </c>
      <c r="C164" s="5">
        <f>IF(ROW()-ROW(tblAnnuity[[#Headers],[BALANCE]])=1,PresentValue,INDEX(tblAnnuity[NEW BALANCE],ROW()-ROW(tblAnnuity[[#Headers],[BALANCE]])-1,1))</f>
        <v>2782248.9588921596</v>
      </c>
      <c r="D164" s="5">
        <f>-IPMT(InterestRate/12,1,Term*12,tblAnnuity[[#This Row],[BALANCE]])</f>
        <v>18548.326392614399</v>
      </c>
      <c r="E164" s="2">
        <f>SUM(tblAnnuity[[#This Row],[BALANCE]:[INTEREST EARNED]])</f>
        <v>2800797.2852847739</v>
      </c>
      <c r="F164" s="5">
        <f>tblAnnuity[[#This Row],[INTEREST EARNED]]-(tblAnnuity[[#This Row],[INTEREST EARNED]]*Contribution)</f>
        <v>0</v>
      </c>
      <c r="G164" s="5">
        <f>tblAnnuity[[#This Row],[INTEREST + BALANCE]]-tblAnnuity[[#This Row],[AMOUNT PAID TO INVESTOR]]</f>
        <v>2800797.2852847739</v>
      </c>
    </row>
    <row r="165" spans="2:7" ht="12.75" customHeight="1" x14ac:dyDescent="0.15">
      <c r="B165" s="3">
        <v>156</v>
      </c>
      <c r="C165" s="5">
        <f>IF(ROW()-ROW(tblAnnuity[[#Headers],[BALANCE]])=1,PresentValue,INDEX(tblAnnuity[NEW BALANCE],ROW()-ROW(tblAnnuity[[#Headers],[BALANCE]])-1,1))</f>
        <v>2800797.2852847739</v>
      </c>
      <c r="D165" s="5">
        <f>-IPMT(InterestRate/12,1,Term*12,tblAnnuity[[#This Row],[BALANCE]])</f>
        <v>18671.981901898493</v>
      </c>
      <c r="E165" s="2">
        <f>SUM(tblAnnuity[[#This Row],[BALANCE]:[INTEREST EARNED]])</f>
        <v>2819469.2671866724</v>
      </c>
      <c r="F165" s="5">
        <f>tblAnnuity[[#This Row],[INTEREST EARNED]]-(tblAnnuity[[#This Row],[INTEREST EARNED]]*Contribution)</f>
        <v>0</v>
      </c>
      <c r="G165" s="5">
        <f>tblAnnuity[[#This Row],[INTEREST + BALANCE]]-tblAnnuity[[#This Row],[AMOUNT PAID TO INVESTOR]]</f>
        <v>2819469.2671866724</v>
      </c>
    </row>
    <row r="166" spans="2:7" ht="12.75" customHeight="1" x14ac:dyDescent="0.15">
      <c r="B166" s="3">
        <v>157</v>
      </c>
      <c r="C166" s="5">
        <f>IF(ROW()-ROW(tblAnnuity[[#Headers],[BALANCE]])=1,PresentValue,INDEX(tblAnnuity[NEW BALANCE],ROW()-ROW(tblAnnuity[[#Headers],[BALANCE]])-1,1))</f>
        <v>2819469.2671866724</v>
      </c>
      <c r="D166" s="5">
        <f>-IPMT(InterestRate/12,1,Term*12,tblAnnuity[[#This Row],[BALANCE]])</f>
        <v>18796.461781244485</v>
      </c>
      <c r="E166" s="2">
        <f>SUM(tblAnnuity[[#This Row],[BALANCE]:[INTEREST EARNED]])</f>
        <v>2838265.7289679167</v>
      </c>
      <c r="F166" s="5">
        <f>tblAnnuity[[#This Row],[INTEREST EARNED]]-(tblAnnuity[[#This Row],[INTEREST EARNED]]*Contribution)</f>
        <v>0</v>
      </c>
      <c r="G166" s="5">
        <f>tblAnnuity[[#This Row],[INTEREST + BALANCE]]-tblAnnuity[[#This Row],[AMOUNT PAID TO INVESTOR]]</f>
        <v>2838265.7289679167</v>
      </c>
    </row>
    <row r="167" spans="2:7" ht="12.75" customHeight="1" x14ac:dyDescent="0.15">
      <c r="B167" s="3">
        <v>158</v>
      </c>
      <c r="C167" s="5">
        <f>IF(ROW()-ROW(tblAnnuity[[#Headers],[BALANCE]])=1,PresentValue,INDEX(tblAnnuity[NEW BALANCE],ROW()-ROW(tblAnnuity[[#Headers],[BALANCE]])-1,1))</f>
        <v>2838265.7289679167</v>
      </c>
      <c r="D167" s="5">
        <f>-IPMT(InterestRate/12,1,Term*12,tblAnnuity[[#This Row],[BALANCE]])</f>
        <v>18921.77152645278</v>
      </c>
      <c r="E167" s="2">
        <f>SUM(tblAnnuity[[#This Row],[BALANCE]:[INTEREST EARNED]])</f>
        <v>2857187.5004943693</v>
      </c>
      <c r="F167" s="5">
        <f>tblAnnuity[[#This Row],[INTEREST EARNED]]-(tblAnnuity[[#This Row],[INTEREST EARNED]]*Contribution)</f>
        <v>0</v>
      </c>
      <c r="G167" s="5">
        <f>tblAnnuity[[#This Row],[INTEREST + BALANCE]]-tblAnnuity[[#This Row],[AMOUNT PAID TO INVESTOR]]</f>
        <v>2857187.5004943693</v>
      </c>
    </row>
    <row r="168" spans="2:7" ht="12.75" customHeight="1" x14ac:dyDescent="0.15">
      <c r="B168" s="3">
        <v>159</v>
      </c>
      <c r="C168" s="5">
        <f>IF(ROW()-ROW(tblAnnuity[[#Headers],[BALANCE]])=1,PresentValue,INDEX(tblAnnuity[NEW BALANCE],ROW()-ROW(tblAnnuity[[#Headers],[BALANCE]])-1,1))</f>
        <v>2857187.5004943693</v>
      </c>
      <c r="D168" s="5">
        <f>-IPMT(InterestRate/12,1,Term*12,tblAnnuity[[#This Row],[BALANCE]])</f>
        <v>19047.916669962462</v>
      </c>
      <c r="E168" s="2">
        <f>SUM(tblAnnuity[[#This Row],[BALANCE]:[INTEREST EARNED]])</f>
        <v>2876235.4171643318</v>
      </c>
      <c r="F168" s="5">
        <f>tblAnnuity[[#This Row],[INTEREST EARNED]]-(tblAnnuity[[#This Row],[INTEREST EARNED]]*Contribution)</f>
        <v>0</v>
      </c>
      <c r="G168" s="5">
        <f>tblAnnuity[[#This Row],[INTEREST + BALANCE]]-tblAnnuity[[#This Row],[AMOUNT PAID TO INVESTOR]]</f>
        <v>2876235.4171643318</v>
      </c>
    </row>
    <row r="169" spans="2:7" ht="12.75" customHeight="1" x14ac:dyDescent="0.15">
      <c r="B169" s="3">
        <v>160</v>
      </c>
      <c r="C169" s="5">
        <f>IF(ROW()-ROW(tblAnnuity[[#Headers],[BALANCE]])=1,PresentValue,INDEX(tblAnnuity[NEW BALANCE],ROW()-ROW(tblAnnuity[[#Headers],[BALANCE]])-1,1))</f>
        <v>2876235.4171643318</v>
      </c>
      <c r="D169" s="5">
        <f>-IPMT(InterestRate/12,1,Term*12,tblAnnuity[[#This Row],[BALANCE]])</f>
        <v>19174.902781095545</v>
      </c>
      <c r="E169" s="2">
        <f>SUM(tblAnnuity[[#This Row],[BALANCE]:[INTEREST EARNED]])</f>
        <v>2895410.3199454271</v>
      </c>
      <c r="F169" s="5">
        <f>tblAnnuity[[#This Row],[INTEREST EARNED]]-(tblAnnuity[[#This Row],[INTEREST EARNED]]*Contribution)</f>
        <v>0</v>
      </c>
      <c r="G169" s="5">
        <f>tblAnnuity[[#This Row],[INTEREST + BALANCE]]-tblAnnuity[[#This Row],[AMOUNT PAID TO INVESTOR]]</f>
        <v>2895410.3199454271</v>
      </c>
    </row>
    <row r="170" spans="2:7" ht="12.75" customHeight="1" x14ac:dyDescent="0.15">
      <c r="B170" s="3">
        <v>161</v>
      </c>
      <c r="C170" s="5">
        <f>IF(ROW()-ROW(tblAnnuity[[#Headers],[BALANCE]])=1,PresentValue,INDEX(tblAnnuity[NEW BALANCE],ROW()-ROW(tblAnnuity[[#Headers],[BALANCE]])-1,1))</f>
        <v>2895410.3199454271</v>
      </c>
      <c r="D170" s="5">
        <f>-IPMT(InterestRate/12,1,Term*12,tblAnnuity[[#This Row],[BALANCE]])</f>
        <v>19302.735466302849</v>
      </c>
      <c r="E170" s="2">
        <f>SUM(tblAnnuity[[#This Row],[BALANCE]:[INTEREST EARNED]])</f>
        <v>2914713.05541173</v>
      </c>
      <c r="F170" s="5">
        <f>tblAnnuity[[#This Row],[INTEREST EARNED]]-(tblAnnuity[[#This Row],[INTEREST EARNED]]*Contribution)</f>
        <v>0</v>
      </c>
      <c r="G170" s="5">
        <f>tblAnnuity[[#This Row],[INTEREST + BALANCE]]-tblAnnuity[[#This Row],[AMOUNT PAID TO INVESTOR]]</f>
        <v>2914713.05541173</v>
      </c>
    </row>
    <row r="171" spans="2:7" ht="12.75" customHeight="1" x14ac:dyDescent="0.15">
      <c r="B171" s="3">
        <v>162</v>
      </c>
      <c r="C171" s="5">
        <f>IF(ROW()-ROW(tblAnnuity[[#Headers],[BALANCE]])=1,PresentValue,INDEX(tblAnnuity[NEW BALANCE],ROW()-ROW(tblAnnuity[[#Headers],[BALANCE]])-1,1))</f>
        <v>2914713.05541173</v>
      </c>
      <c r="D171" s="5">
        <f>-IPMT(InterestRate/12,1,Term*12,tblAnnuity[[#This Row],[BALANCE]])</f>
        <v>19431.420369411539</v>
      </c>
      <c r="E171" s="2">
        <f>SUM(tblAnnuity[[#This Row],[BALANCE]:[INTEREST EARNED]])</f>
        <v>2934144.4757811413</v>
      </c>
      <c r="F171" s="5">
        <f>tblAnnuity[[#This Row],[INTEREST EARNED]]-(tblAnnuity[[#This Row],[INTEREST EARNED]]*Contribution)</f>
        <v>0</v>
      </c>
      <c r="G171" s="5">
        <f>tblAnnuity[[#This Row],[INTEREST + BALANCE]]-tblAnnuity[[#This Row],[AMOUNT PAID TO INVESTOR]]</f>
        <v>2934144.4757811413</v>
      </c>
    </row>
    <row r="172" spans="2:7" ht="12.75" customHeight="1" x14ac:dyDescent="0.15">
      <c r="B172" s="3">
        <v>163</v>
      </c>
      <c r="C172" s="5">
        <f>IF(ROW()-ROW(tblAnnuity[[#Headers],[BALANCE]])=1,PresentValue,INDEX(tblAnnuity[NEW BALANCE],ROW()-ROW(tblAnnuity[[#Headers],[BALANCE]])-1,1))</f>
        <v>2934144.4757811413</v>
      </c>
      <c r="D172" s="5">
        <f>-IPMT(InterestRate/12,1,Term*12,tblAnnuity[[#This Row],[BALANCE]])</f>
        <v>19560.963171874278</v>
      </c>
      <c r="E172" s="2">
        <f>SUM(tblAnnuity[[#This Row],[BALANCE]:[INTEREST EARNED]])</f>
        <v>2953705.4389530155</v>
      </c>
      <c r="F172" s="5">
        <f>tblAnnuity[[#This Row],[INTEREST EARNED]]-(tblAnnuity[[#This Row],[INTEREST EARNED]]*Contribution)</f>
        <v>0</v>
      </c>
      <c r="G172" s="5">
        <f>tblAnnuity[[#This Row],[INTEREST + BALANCE]]-tblAnnuity[[#This Row],[AMOUNT PAID TO INVESTOR]]</f>
        <v>2953705.4389530155</v>
      </c>
    </row>
    <row r="173" spans="2:7" ht="12.75" customHeight="1" x14ac:dyDescent="0.15">
      <c r="B173" s="3">
        <v>164</v>
      </c>
      <c r="C173" s="5">
        <f>IF(ROW()-ROW(tblAnnuity[[#Headers],[BALANCE]])=1,PresentValue,INDEX(tblAnnuity[NEW BALANCE],ROW()-ROW(tblAnnuity[[#Headers],[BALANCE]])-1,1))</f>
        <v>2953705.4389530155</v>
      </c>
      <c r="D173" s="5">
        <f>-IPMT(InterestRate/12,1,Term*12,tblAnnuity[[#This Row],[BALANCE]])</f>
        <v>19691.369593020103</v>
      </c>
      <c r="E173" s="2">
        <f>SUM(tblAnnuity[[#This Row],[BALANCE]:[INTEREST EARNED]])</f>
        <v>2973396.8085460356</v>
      </c>
      <c r="F173" s="5">
        <f>tblAnnuity[[#This Row],[INTEREST EARNED]]-(tblAnnuity[[#This Row],[INTEREST EARNED]]*Contribution)</f>
        <v>0</v>
      </c>
      <c r="G173" s="5">
        <f>tblAnnuity[[#This Row],[INTEREST + BALANCE]]-tblAnnuity[[#This Row],[AMOUNT PAID TO INVESTOR]]</f>
        <v>2973396.8085460356</v>
      </c>
    </row>
    <row r="174" spans="2:7" ht="12.75" customHeight="1" x14ac:dyDescent="0.15">
      <c r="B174" s="3">
        <v>165</v>
      </c>
      <c r="C174" s="5">
        <f>IF(ROW()-ROW(tblAnnuity[[#Headers],[BALANCE]])=1,PresentValue,INDEX(tblAnnuity[NEW BALANCE],ROW()-ROW(tblAnnuity[[#Headers],[BALANCE]])-1,1))</f>
        <v>2973396.8085460356</v>
      </c>
      <c r="D174" s="5">
        <f>-IPMT(InterestRate/12,1,Term*12,tblAnnuity[[#This Row],[BALANCE]])</f>
        <v>19822.645390306901</v>
      </c>
      <c r="E174" s="2">
        <f>SUM(tblAnnuity[[#This Row],[BALANCE]:[INTEREST EARNED]])</f>
        <v>2993219.4539363426</v>
      </c>
      <c r="F174" s="5">
        <f>tblAnnuity[[#This Row],[INTEREST EARNED]]-(tblAnnuity[[#This Row],[INTEREST EARNED]]*Contribution)</f>
        <v>0</v>
      </c>
      <c r="G174" s="5">
        <f>tblAnnuity[[#This Row],[INTEREST + BALANCE]]-tblAnnuity[[#This Row],[AMOUNT PAID TO INVESTOR]]</f>
        <v>2993219.4539363426</v>
      </c>
    </row>
    <row r="175" spans="2:7" ht="12.75" customHeight="1" x14ac:dyDescent="0.15">
      <c r="B175" s="3">
        <v>166</v>
      </c>
      <c r="C175" s="5">
        <f>IF(ROW()-ROW(tblAnnuity[[#Headers],[BALANCE]])=1,PresentValue,INDEX(tblAnnuity[NEW BALANCE],ROW()-ROW(tblAnnuity[[#Headers],[BALANCE]])-1,1))</f>
        <v>2993219.4539363426</v>
      </c>
      <c r="D175" s="5">
        <f>-IPMT(InterestRate/12,1,Term*12,tblAnnuity[[#This Row],[BALANCE]])</f>
        <v>19954.796359575623</v>
      </c>
      <c r="E175" s="2">
        <f>SUM(tblAnnuity[[#This Row],[BALANCE]:[INTEREST EARNED]])</f>
        <v>3013174.2502959184</v>
      </c>
      <c r="F175" s="5">
        <f>tblAnnuity[[#This Row],[INTEREST EARNED]]-(tblAnnuity[[#This Row],[INTEREST EARNED]]*Contribution)</f>
        <v>0</v>
      </c>
      <c r="G175" s="5">
        <f>tblAnnuity[[#This Row],[INTEREST + BALANCE]]-tblAnnuity[[#This Row],[AMOUNT PAID TO INVESTOR]]</f>
        <v>3013174.2502959184</v>
      </c>
    </row>
    <row r="176" spans="2:7" ht="12.75" customHeight="1" x14ac:dyDescent="0.15">
      <c r="B176" s="3">
        <v>167</v>
      </c>
      <c r="C176" s="5">
        <f>IF(ROW()-ROW(tblAnnuity[[#Headers],[BALANCE]])=1,PresentValue,INDEX(tblAnnuity[NEW BALANCE],ROW()-ROW(tblAnnuity[[#Headers],[BALANCE]])-1,1))</f>
        <v>3013174.2502959184</v>
      </c>
      <c r="D176" s="5">
        <f>-IPMT(InterestRate/12,1,Term*12,tblAnnuity[[#This Row],[BALANCE]])</f>
        <v>20087.828335306123</v>
      </c>
      <c r="E176" s="2">
        <f>SUM(tblAnnuity[[#This Row],[BALANCE]:[INTEREST EARNED]])</f>
        <v>3033262.0786312246</v>
      </c>
      <c r="F176" s="5">
        <f>tblAnnuity[[#This Row],[INTEREST EARNED]]-(tblAnnuity[[#This Row],[INTEREST EARNED]]*Contribution)</f>
        <v>0</v>
      </c>
      <c r="G176" s="5">
        <f>tblAnnuity[[#This Row],[INTEREST + BALANCE]]-tblAnnuity[[#This Row],[AMOUNT PAID TO INVESTOR]]</f>
        <v>3033262.0786312246</v>
      </c>
    </row>
    <row r="177" spans="2:7" s="6" customFormat="1" ht="12.75" customHeight="1" x14ac:dyDescent="0.15">
      <c r="B177" s="3">
        <v>168</v>
      </c>
      <c r="C177" s="5">
        <f>IF(ROW()-ROW(tblAnnuity[[#Headers],[BALANCE]])=1,PresentValue,INDEX(tblAnnuity[NEW BALANCE],ROW()-ROW(tblAnnuity[[#Headers],[BALANCE]])-1,1))</f>
        <v>3033262.0786312246</v>
      </c>
      <c r="D177" s="5">
        <f>-IPMT(InterestRate/12,1,Term*12,tblAnnuity[[#This Row],[BALANCE]])</f>
        <v>20221.74719087483</v>
      </c>
      <c r="E177" s="2">
        <f>SUM(tblAnnuity[[#This Row],[BALANCE]:[INTEREST EARNED]])</f>
        <v>3053483.8258220996</v>
      </c>
      <c r="F177" s="5">
        <f>tblAnnuity[[#This Row],[INTEREST EARNED]]-(tblAnnuity[[#This Row],[INTEREST EARNED]]*Contribution)</f>
        <v>0</v>
      </c>
      <c r="G177" s="5">
        <f>tblAnnuity[[#This Row],[INTEREST + BALANCE]]-tblAnnuity[[#This Row],[AMOUNT PAID TO INVESTOR]]</f>
        <v>3053483.8258220996</v>
      </c>
    </row>
    <row r="178" spans="2:7" ht="12.75" customHeight="1" x14ac:dyDescent="0.15">
      <c r="B178" s="3">
        <v>169</v>
      </c>
      <c r="C178" s="5">
        <f>IF(ROW()-ROW(tblAnnuity[[#Headers],[BALANCE]])=1,PresentValue,INDEX(tblAnnuity[NEW BALANCE],ROW()-ROW(tblAnnuity[[#Headers],[BALANCE]])-1,1))</f>
        <v>3053483.8258220996</v>
      </c>
      <c r="D178" s="5">
        <f>-IPMT(InterestRate/12,1,Term*12,tblAnnuity[[#This Row],[BALANCE]])</f>
        <v>20356.558838813999</v>
      </c>
      <c r="E178" s="2">
        <f>SUM(tblAnnuity[[#This Row],[BALANCE]:[INTEREST EARNED]])</f>
        <v>3073840.3846609136</v>
      </c>
      <c r="F178" s="5">
        <f>tblAnnuity[[#This Row],[INTEREST EARNED]]-(tblAnnuity[[#This Row],[INTEREST EARNED]]*Contribution)</f>
        <v>0</v>
      </c>
      <c r="G178" s="5">
        <f>tblAnnuity[[#This Row],[INTEREST + BALANCE]]-tblAnnuity[[#This Row],[AMOUNT PAID TO INVESTOR]]</f>
        <v>3073840.3846609136</v>
      </c>
    </row>
    <row r="179" spans="2:7" ht="12.75" customHeight="1" x14ac:dyDescent="0.15">
      <c r="B179" s="3">
        <v>170</v>
      </c>
      <c r="C179" s="5">
        <f>IF(ROW()-ROW(tblAnnuity[[#Headers],[BALANCE]])=1,PresentValue,INDEX(tblAnnuity[NEW BALANCE],ROW()-ROW(tblAnnuity[[#Headers],[BALANCE]])-1,1))</f>
        <v>3073840.3846609136</v>
      </c>
      <c r="D179" s="5">
        <f>-IPMT(InterestRate/12,1,Term*12,tblAnnuity[[#This Row],[BALANCE]])</f>
        <v>20492.269231072758</v>
      </c>
      <c r="E179" s="2">
        <f>SUM(tblAnnuity[[#This Row],[BALANCE]:[INTEREST EARNED]])</f>
        <v>3094332.6538919862</v>
      </c>
      <c r="F179" s="5">
        <f>tblAnnuity[[#This Row],[INTEREST EARNED]]-(tblAnnuity[[#This Row],[INTEREST EARNED]]*Contribution)</f>
        <v>0</v>
      </c>
      <c r="G179" s="5">
        <f>tblAnnuity[[#This Row],[INTEREST + BALANCE]]-tblAnnuity[[#This Row],[AMOUNT PAID TO INVESTOR]]</f>
        <v>3094332.6538919862</v>
      </c>
    </row>
    <row r="180" spans="2:7" ht="12.75" customHeight="1" x14ac:dyDescent="0.15">
      <c r="B180" s="3">
        <v>171</v>
      </c>
      <c r="C180" s="5">
        <f>IF(ROW()-ROW(tblAnnuity[[#Headers],[BALANCE]])=1,PresentValue,INDEX(tblAnnuity[NEW BALANCE],ROW()-ROW(tblAnnuity[[#Headers],[BALANCE]])-1,1))</f>
        <v>3094332.6538919862</v>
      </c>
      <c r="D180" s="5">
        <f>-IPMT(InterestRate/12,1,Term*12,tblAnnuity[[#This Row],[BALANCE]])</f>
        <v>20628.884359279909</v>
      </c>
      <c r="E180" s="2">
        <f>SUM(tblAnnuity[[#This Row],[BALANCE]:[INTEREST EARNED]])</f>
        <v>3114961.5382512663</v>
      </c>
      <c r="F180" s="5">
        <f>tblAnnuity[[#This Row],[INTEREST EARNED]]-(tblAnnuity[[#This Row],[INTEREST EARNED]]*Contribution)</f>
        <v>0</v>
      </c>
      <c r="G180" s="5">
        <f>tblAnnuity[[#This Row],[INTEREST + BALANCE]]-tblAnnuity[[#This Row],[AMOUNT PAID TO INVESTOR]]</f>
        <v>3114961.5382512663</v>
      </c>
    </row>
    <row r="181" spans="2:7" ht="12.75" customHeight="1" x14ac:dyDescent="0.15">
      <c r="B181" s="3">
        <v>172</v>
      </c>
      <c r="C181" s="5">
        <f>IF(ROW()-ROW(tblAnnuity[[#Headers],[BALANCE]])=1,PresentValue,INDEX(tblAnnuity[NEW BALANCE],ROW()-ROW(tblAnnuity[[#Headers],[BALANCE]])-1,1))</f>
        <v>3114961.5382512663</v>
      </c>
      <c r="D181" s="5">
        <f>-IPMT(InterestRate/12,1,Term*12,tblAnnuity[[#This Row],[BALANCE]])</f>
        <v>20766.410255008443</v>
      </c>
      <c r="E181" s="2">
        <f>SUM(tblAnnuity[[#This Row],[BALANCE]:[INTEREST EARNED]])</f>
        <v>3135727.9485062747</v>
      </c>
      <c r="F181" s="5">
        <f>tblAnnuity[[#This Row],[INTEREST EARNED]]-(tblAnnuity[[#This Row],[INTEREST EARNED]]*Contribution)</f>
        <v>0</v>
      </c>
      <c r="G181" s="5">
        <f>tblAnnuity[[#This Row],[INTEREST + BALANCE]]-tblAnnuity[[#This Row],[AMOUNT PAID TO INVESTOR]]</f>
        <v>3135727.9485062747</v>
      </c>
    </row>
    <row r="182" spans="2:7" ht="12.75" customHeight="1" x14ac:dyDescent="0.15">
      <c r="B182" s="3">
        <v>173</v>
      </c>
      <c r="C182" s="5">
        <f>IF(ROW()-ROW(tblAnnuity[[#Headers],[BALANCE]])=1,PresentValue,INDEX(tblAnnuity[NEW BALANCE],ROW()-ROW(tblAnnuity[[#Headers],[BALANCE]])-1,1))</f>
        <v>3135727.9485062747</v>
      </c>
      <c r="D182" s="5">
        <f>-IPMT(InterestRate/12,1,Term*12,tblAnnuity[[#This Row],[BALANCE]])</f>
        <v>20904.852990041836</v>
      </c>
      <c r="E182" s="2">
        <f>SUM(tblAnnuity[[#This Row],[BALANCE]:[INTEREST EARNED]])</f>
        <v>3156632.8014963167</v>
      </c>
      <c r="F182" s="5">
        <f>tblAnnuity[[#This Row],[INTEREST EARNED]]-(tblAnnuity[[#This Row],[INTEREST EARNED]]*Contribution)</f>
        <v>0</v>
      </c>
      <c r="G182" s="5">
        <f>tblAnnuity[[#This Row],[INTEREST + BALANCE]]-tblAnnuity[[#This Row],[AMOUNT PAID TO INVESTOR]]</f>
        <v>3156632.8014963167</v>
      </c>
    </row>
    <row r="183" spans="2:7" ht="12.75" customHeight="1" x14ac:dyDescent="0.15">
      <c r="B183" s="3">
        <v>174</v>
      </c>
      <c r="C183" s="5">
        <f>IF(ROW()-ROW(tblAnnuity[[#Headers],[BALANCE]])=1,PresentValue,INDEX(tblAnnuity[NEW BALANCE],ROW()-ROW(tblAnnuity[[#Headers],[BALANCE]])-1,1))</f>
        <v>3156632.8014963167</v>
      </c>
      <c r="D183" s="5">
        <f>-IPMT(InterestRate/12,1,Term*12,tblAnnuity[[#This Row],[BALANCE]])</f>
        <v>21044.218676642111</v>
      </c>
      <c r="E183" s="2">
        <f>SUM(tblAnnuity[[#This Row],[BALANCE]:[INTEREST EARNED]])</f>
        <v>3177677.0201729587</v>
      </c>
      <c r="F183" s="5">
        <f>tblAnnuity[[#This Row],[INTEREST EARNED]]-(tblAnnuity[[#This Row],[INTEREST EARNED]]*Contribution)</f>
        <v>0</v>
      </c>
      <c r="G183" s="5">
        <f>tblAnnuity[[#This Row],[INTEREST + BALANCE]]-tblAnnuity[[#This Row],[AMOUNT PAID TO INVESTOR]]</f>
        <v>3177677.0201729587</v>
      </c>
    </row>
    <row r="184" spans="2:7" ht="12.75" customHeight="1" x14ac:dyDescent="0.15">
      <c r="B184" s="3">
        <v>175</v>
      </c>
      <c r="C184" s="5">
        <f>IF(ROW()-ROW(tblAnnuity[[#Headers],[BALANCE]])=1,PresentValue,INDEX(tblAnnuity[NEW BALANCE],ROW()-ROW(tblAnnuity[[#Headers],[BALANCE]])-1,1))</f>
        <v>3177677.0201729587</v>
      </c>
      <c r="D184" s="5">
        <f>-IPMT(InterestRate/12,1,Term*12,tblAnnuity[[#This Row],[BALANCE]])</f>
        <v>21184.513467819725</v>
      </c>
      <c r="E184" s="2">
        <f>SUM(tblAnnuity[[#This Row],[BALANCE]:[INTEREST EARNED]])</f>
        <v>3198861.5336407786</v>
      </c>
      <c r="F184" s="5">
        <f>tblAnnuity[[#This Row],[INTEREST EARNED]]-(tblAnnuity[[#This Row],[INTEREST EARNED]]*Contribution)</f>
        <v>0</v>
      </c>
      <c r="G184" s="5">
        <f>tblAnnuity[[#This Row],[INTEREST + BALANCE]]-tblAnnuity[[#This Row],[AMOUNT PAID TO INVESTOR]]</f>
        <v>3198861.5336407786</v>
      </c>
    </row>
    <row r="185" spans="2:7" ht="12.75" customHeight="1" x14ac:dyDescent="0.15">
      <c r="B185" s="3">
        <v>176</v>
      </c>
      <c r="C185" s="5">
        <f>IF(ROW()-ROW(tblAnnuity[[#Headers],[BALANCE]])=1,PresentValue,INDEX(tblAnnuity[NEW BALANCE],ROW()-ROW(tblAnnuity[[#Headers],[BALANCE]])-1,1))</f>
        <v>3198861.5336407786</v>
      </c>
      <c r="D185" s="5">
        <f>-IPMT(InterestRate/12,1,Term*12,tblAnnuity[[#This Row],[BALANCE]])</f>
        <v>21325.743557605194</v>
      </c>
      <c r="E185" s="2">
        <f>SUM(tblAnnuity[[#This Row],[BALANCE]:[INTEREST EARNED]])</f>
        <v>3220187.2771983836</v>
      </c>
      <c r="F185" s="5">
        <f>tblAnnuity[[#This Row],[INTEREST EARNED]]-(tblAnnuity[[#This Row],[INTEREST EARNED]]*Contribution)</f>
        <v>0</v>
      </c>
      <c r="G185" s="5">
        <f>tblAnnuity[[#This Row],[INTEREST + BALANCE]]-tblAnnuity[[#This Row],[AMOUNT PAID TO INVESTOR]]</f>
        <v>3220187.2771983836</v>
      </c>
    </row>
    <row r="186" spans="2:7" ht="12.75" customHeight="1" x14ac:dyDescent="0.15">
      <c r="B186" s="3">
        <v>177</v>
      </c>
      <c r="C186" s="5">
        <f>IF(ROW()-ROW(tblAnnuity[[#Headers],[BALANCE]])=1,PresentValue,INDEX(tblAnnuity[NEW BALANCE],ROW()-ROW(tblAnnuity[[#Headers],[BALANCE]])-1,1))</f>
        <v>3220187.2771983836</v>
      </c>
      <c r="D186" s="5">
        <f>-IPMT(InterestRate/12,1,Term*12,tblAnnuity[[#This Row],[BALANCE]])</f>
        <v>21467.915181322558</v>
      </c>
      <c r="E186" s="2">
        <f>SUM(tblAnnuity[[#This Row],[BALANCE]:[INTEREST EARNED]])</f>
        <v>3241655.1923797061</v>
      </c>
      <c r="F186" s="5">
        <f>tblAnnuity[[#This Row],[INTEREST EARNED]]-(tblAnnuity[[#This Row],[INTEREST EARNED]]*Contribution)</f>
        <v>0</v>
      </c>
      <c r="G186" s="5">
        <f>tblAnnuity[[#This Row],[INTEREST + BALANCE]]-tblAnnuity[[#This Row],[AMOUNT PAID TO INVESTOR]]</f>
        <v>3241655.1923797061</v>
      </c>
    </row>
    <row r="187" spans="2:7" ht="12.75" customHeight="1" x14ac:dyDescent="0.15">
      <c r="B187" s="3">
        <v>178</v>
      </c>
      <c r="C187" s="5">
        <f>IF(ROW()-ROW(tblAnnuity[[#Headers],[BALANCE]])=1,PresentValue,INDEX(tblAnnuity[NEW BALANCE],ROW()-ROW(tblAnnuity[[#Headers],[BALANCE]])-1,1))</f>
        <v>3241655.1923797061</v>
      </c>
      <c r="D187" s="5">
        <f>-IPMT(InterestRate/12,1,Term*12,tblAnnuity[[#This Row],[BALANCE]])</f>
        <v>21611.034615864704</v>
      </c>
      <c r="E187" s="2">
        <f>SUM(tblAnnuity[[#This Row],[BALANCE]:[INTEREST EARNED]])</f>
        <v>3263266.2269955706</v>
      </c>
      <c r="F187" s="5">
        <f>tblAnnuity[[#This Row],[INTEREST EARNED]]-(tblAnnuity[[#This Row],[INTEREST EARNED]]*Contribution)</f>
        <v>0</v>
      </c>
      <c r="G187" s="5">
        <f>tblAnnuity[[#This Row],[INTEREST + BALANCE]]-tblAnnuity[[#This Row],[AMOUNT PAID TO INVESTOR]]</f>
        <v>3263266.2269955706</v>
      </c>
    </row>
    <row r="188" spans="2:7" ht="12.75" customHeight="1" x14ac:dyDescent="0.15">
      <c r="B188" s="3">
        <v>179</v>
      </c>
      <c r="C188" s="5">
        <f>IF(ROW()-ROW(tblAnnuity[[#Headers],[BALANCE]])=1,PresentValue,INDEX(tblAnnuity[NEW BALANCE],ROW()-ROW(tblAnnuity[[#Headers],[BALANCE]])-1,1))</f>
        <v>3263266.2269955706</v>
      </c>
      <c r="D188" s="5">
        <f>-IPMT(InterestRate/12,1,Term*12,tblAnnuity[[#This Row],[BALANCE]])</f>
        <v>21755.108179970473</v>
      </c>
      <c r="E188" s="2">
        <f>SUM(tblAnnuity[[#This Row],[BALANCE]:[INTEREST EARNED]])</f>
        <v>3285021.3351755412</v>
      </c>
      <c r="F188" s="5">
        <f>tblAnnuity[[#This Row],[INTEREST EARNED]]-(tblAnnuity[[#This Row],[INTEREST EARNED]]*Contribution)</f>
        <v>0</v>
      </c>
      <c r="G188" s="5">
        <f>tblAnnuity[[#This Row],[INTEREST + BALANCE]]-tblAnnuity[[#This Row],[AMOUNT PAID TO INVESTOR]]</f>
        <v>3285021.3351755412</v>
      </c>
    </row>
    <row r="189" spans="2:7" ht="12.75" customHeight="1" x14ac:dyDescent="0.15">
      <c r="B189" s="3">
        <v>180</v>
      </c>
      <c r="C189" s="5">
        <f>IF(ROW()-ROW(tblAnnuity[[#Headers],[BALANCE]])=1,PresentValue,INDEX(tblAnnuity[NEW BALANCE],ROW()-ROW(tblAnnuity[[#Headers],[BALANCE]])-1,1))</f>
        <v>3285021.3351755412</v>
      </c>
      <c r="D189" s="5">
        <f>-IPMT(InterestRate/12,1,Term*12,tblAnnuity[[#This Row],[BALANCE]])</f>
        <v>21900.142234503608</v>
      </c>
      <c r="E189" s="2">
        <f>SUM(tblAnnuity[[#This Row],[BALANCE]:[INTEREST EARNED]])</f>
        <v>3306921.477410045</v>
      </c>
      <c r="F189" s="5">
        <f>tblAnnuity[[#This Row],[INTEREST EARNED]]-(tblAnnuity[[#This Row],[INTEREST EARNED]]*Contribution)</f>
        <v>0</v>
      </c>
      <c r="G189" s="5">
        <f>tblAnnuity[[#This Row],[INTEREST + BALANCE]]-tblAnnuity[[#This Row],[AMOUNT PAID TO INVESTOR]]</f>
        <v>3306921.477410045</v>
      </c>
    </row>
    <row r="190" spans="2:7" ht="12.75" customHeight="1" x14ac:dyDescent="0.15">
      <c r="B190" s="3">
        <v>181</v>
      </c>
      <c r="C190" s="5">
        <f>IF(ROW()-ROW(tblAnnuity[[#Headers],[BALANCE]])=1,PresentValue,INDEX(tblAnnuity[NEW BALANCE],ROW()-ROW(tblAnnuity[[#Headers],[BALANCE]])-1,1))</f>
        <v>3306921.477410045</v>
      </c>
      <c r="D190" s="5">
        <f>-IPMT(InterestRate/12,1,Term*12,tblAnnuity[[#This Row],[BALANCE]])</f>
        <v>22046.143182733635</v>
      </c>
      <c r="E190" s="2">
        <f>SUM(tblAnnuity[[#This Row],[BALANCE]:[INTEREST EARNED]])</f>
        <v>3328967.6205927785</v>
      </c>
      <c r="F190" s="5">
        <f>tblAnnuity[[#This Row],[INTEREST EARNED]]-(tblAnnuity[[#This Row],[INTEREST EARNED]]*Contribution)</f>
        <v>0</v>
      </c>
      <c r="G190" s="5">
        <f>tblAnnuity[[#This Row],[INTEREST + BALANCE]]-tblAnnuity[[#This Row],[AMOUNT PAID TO INVESTOR]]</f>
        <v>3328967.6205927785</v>
      </c>
    </row>
    <row r="191" spans="2:7" ht="12.75" customHeight="1" x14ac:dyDescent="0.15">
      <c r="B191" s="3">
        <v>182</v>
      </c>
      <c r="C191" s="5">
        <f>IF(ROW()-ROW(tblAnnuity[[#Headers],[BALANCE]])=1,PresentValue,INDEX(tblAnnuity[NEW BALANCE],ROW()-ROW(tblAnnuity[[#Headers],[BALANCE]])-1,1))</f>
        <v>3328967.6205927785</v>
      </c>
      <c r="D191" s="5">
        <f>-IPMT(InterestRate/12,1,Term*12,tblAnnuity[[#This Row],[BALANCE]])</f>
        <v>22193.117470618527</v>
      </c>
      <c r="E191" s="2">
        <f>SUM(tblAnnuity[[#This Row],[BALANCE]:[INTEREST EARNED]])</f>
        <v>3351160.7380633969</v>
      </c>
      <c r="F191" s="5">
        <f>tblAnnuity[[#This Row],[INTEREST EARNED]]-(tblAnnuity[[#This Row],[INTEREST EARNED]]*Contribution)</f>
        <v>0</v>
      </c>
      <c r="G191" s="5">
        <f>tblAnnuity[[#This Row],[INTEREST + BALANCE]]-tblAnnuity[[#This Row],[AMOUNT PAID TO INVESTOR]]</f>
        <v>3351160.7380633969</v>
      </c>
    </row>
    <row r="192" spans="2:7" ht="12.75" customHeight="1" x14ac:dyDescent="0.15">
      <c r="B192" s="3">
        <v>183</v>
      </c>
      <c r="C192" s="5">
        <f>IF(ROW()-ROW(tblAnnuity[[#Headers],[BALANCE]])=1,PresentValue,INDEX(tblAnnuity[NEW BALANCE],ROW()-ROW(tblAnnuity[[#Headers],[BALANCE]])-1,1))</f>
        <v>3351160.7380633969</v>
      </c>
      <c r="D192" s="5">
        <f>-IPMT(InterestRate/12,1,Term*12,tblAnnuity[[#This Row],[BALANCE]])</f>
        <v>22341.071587089315</v>
      </c>
      <c r="E192" s="2">
        <f>SUM(tblAnnuity[[#This Row],[BALANCE]:[INTEREST EARNED]])</f>
        <v>3373501.8096504863</v>
      </c>
      <c r="F192" s="5">
        <f>tblAnnuity[[#This Row],[INTEREST EARNED]]-(tblAnnuity[[#This Row],[INTEREST EARNED]]*Contribution)</f>
        <v>0</v>
      </c>
      <c r="G192" s="5">
        <f>tblAnnuity[[#This Row],[INTEREST + BALANCE]]-tblAnnuity[[#This Row],[AMOUNT PAID TO INVESTOR]]</f>
        <v>3373501.8096504863</v>
      </c>
    </row>
    <row r="193" spans="2:7" ht="12.75" customHeight="1" x14ac:dyDescent="0.15">
      <c r="B193" s="3">
        <v>184</v>
      </c>
      <c r="C193" s="5">
        <f>IF(ROW()-ROW(tblAnnuity[[#Headers],[BALANCE]])=1,PresentValue,INDEX(tblAnnuity[NEW BALANCE],ROW()-ROW(tblAnnuity[[#Headers],[BALANCE]])-1,1))</f>
        <v>3373501.8096504863</v>
      </c>
      <c r="D193" s="5">
        <f>-IPMT(InterestRate/12,1,Term*12,tblAnnuity[[#This Row],[BALANCE]])</f>
        <v>22490.012064336577</v>
      </c>
      <c r="E193" s="2">
        <f>SUM(tblAnnuity[[#This Row],[BALANCE]:[INTEREST EARNED]])</f>
        <v>3395991.8217148231</v>
      </c>
      <c r="F193" s="5">
        <f>tblAnnuity[[#This Row],[INTEREST EARNED]]-(tblAnnuity[[#This Row],[INTEREST EARNED]]*Contribution)</f>
        <v>0</v>
      </c>
      <c r="G193" s="5">
        <f>tblAnnuity[[#This Row],[INTEREST + BALANCE]]-tblAnnuity[[#This Row],[AMOUNT PAID TO INVESTOR]]</f>
        <v>3395991.8217148231</v>
      </c>
    </row>
    <row r="194" spans="2:7" ht="12.75" customHeight="1" x14ac:dyDescent="0.15">
      <c r="B194" s="3">
        <v>185</v>
      </c>
      <c r="C194" s="5">
        <f>IF(ROW()-ROW(tblAnnuity[[#Headers],[BALANCE]])=1,PresentValue,INDEX(tblAnnuity[NEW BALANCE],ROW()-ROW(tblAnnuity[[#Headers],[BALANCE]])-1,1))</f>
        <v>3395991.8217148231</v>
      </c>
      <c r="D194" s="5">
        <f>-IPMT(InterestRate/12,1,Term*12,tblAnnuity[[#This Row],[BALANCE]])</f>
        <v>22639.945478098824</v>
      </c>
      <c r="E194" s="2">
        <f>SUM(tblAnnuity[[#This Row],[BALANCE]:[INTEREST EARNED]])</f>
        <v>3418631.7671929221</v>
      </c>
      <c r="F194" s="5">
        <f>tblAnnuity[[#This Row],[INTEREST EARNED]]-(tblAnnuity[[#This Row],[INTEREST EARNED]]*Contribution)</f>
        <v>0</v>
      </c>
      <c r="G194" s="5">
        <f>tblAnnuity[[#This Row],[INTEREST + BALANCE]]-tblAnnuity[[#This Row],[AMOUNT PAID TO INVESTOR]]</f>
        <v>3418631.7671929221</v>
      </c>
    </row>
    <row r="195" spans="2:7" ht="12.75" customHeight="1" x14ac:dyDescent="0.15">
      <c r="B195" s="3">
        <v>186</v>
      </c>
      <c r="C195" s="5">
        <f>IF(ROW()-ROW(tblAnnuity[[#Headers],[BALANCE]])=1,PresentValue,INDEX(tblAnnuity[NEW BALANCE],ROW()-ROW(tblAnnuity[[#Headers],[BALANCE]])-1,1))</f>
        <v>3418631.7671929221</v>
      </c>
      <c r="D195" s="5">
        <f>-IPMT(InterestRate/12,1,Term*12,tblAnnuity[[#This Row],[BALANCE]])</f>
        <v>22790.878447952815</v>
      </c>
      <c r="E195" s="2">
        <f>SUM(tblAnnuity[[#This Row],[BALANCE]:[INTEREST EARNED]])</f>
        <v>3441422.6456408747</v>
      </c>
      <c r="F195" s="5">
        <f>tblAnnuity[[#This Row],[INTEREST EARNED]]-(tblAnnuity[[#This Row],[INTEREST EARNED]]*Contribution)</f>
        <v>0</v>
      </c>
      <c r="G195" s="5">
        <f>tblAnnuity[[#This Row],[INTEREST + BALANCE]]-tblAnnuity[[#This Row],[AMOUNT PAID TO INVESTOR]]</f>
        <v>3441422.6456408747</v>
      </c>
    </row>
    <row r="196" spans="2:7" ht="12.75" customHeight="1" x14ac:dyDescent="0.15">
      <c r="B196" s="3">
        <v>187</v>
      </c>
      <c r="C196" s="5">
        <f>IF(ROW()-ROW(tblAnnuity[[#Headers],[BALANCE]])=1,PresentValue,INDEX(tblAnnuity[NEW BALANCE],ROW()-ROW(tblAnnuity[[#Headers],[BALANCE]])-1,1))</f>
        <v>3441422.6456408747</v>
      </c>
      <c r="D196" s="5">
        <f>-IPMT(InterestRate/12,1,Term*12,tblAnnuity[[#This Row],[BALANCE]])</f>
        <v>22942.817637605836</v>
      </c>
      <c r="E196" s="2">
        <f>SUM(tblAnnuity[[#This Row],[BALANCE]:[INTEREST EARNED]])</f>
        <v>3464365.4632784808</v>
      </c>
      <c r="F196" s="5">
        <f>tblAnnuity[[#This Row],[INTEREST EARNED]]-(tblAnnuity[[#This Row],[INTEREST EARNED]]*Contribution)</f>
        <v>0</v>
      </c>
      <c r="G196" s="5">
        <f>tblAnnuity[[#This Row],[INTEREST + BALANCE]]-tblAnnuity[[#This Row],[AMOUNT PAID TO INVESTOR]]</f>
        <v>3464365.4632784808</v>
      </c>
    </row>
    <row r="197" spans="2:7" ht="12.75" customHeight="1" x14ac:dyDescent="0.15">
      <c r="B197" s="3">
        <v>188</v>
      </c>
      <c r="C197" s="5">
        <f>IF(ROW()-ROW(tblAnnuity[[#Headers],[BALANCE]])=1,PresentValue,INDEX(tblAnnuity[NEW BALANCE],ROW()-ROW(tblAnnuity[[#Headers],[BALANCE]])-1,1))</f>
        <v>3464365.4632784808</v>
      </c>
      <c r="D197" s="5">
        <f>-IPMT(InterestRate/12,1,Term*12,tblAnnuity[[#This Row],[BALANCE]])</f>
        <v>23095.769755189875</v>
      </c>
      <c r="E197" s="2">
        <f>SUM(tblAnnuity[[#This Row],[BALANCE]:[INTEREST EARNED]])</f>
        <v>3487461.2330336706</v>
      </c>
      <c r="F197" s="5">
        <f>tblAnnuity[[#This Row],[INTEREST EARNED]]-(tblAnnuity[[#This Row],[INTEREST EARNED]]*Contribution)</f>
        <v>0</v>
      </c>
      <c r="G197" s="5">
        <f>tblAnnuity[[#This Row],[INTEREST + BALANCE]]-tblAnnuity[[#This Row],[AMOUNT PAID TO INVESTOR]]</f>
        <v>3487461.2330336706</v>
      </c>
    </row>
    <row r="198" spans="2:7" ht="12.75" customHeight="1" x14ac:dyDescent="0.15">
      <c r="B198" s="3">
        <v>189</v>
      </c>
      <c r="C198" s="5">
        <f>IF(ROW()-ROW(tblAnnuity[[#Headers],[BALANCE]])=1,PresentValue,INDEX(tblAnnuity[NEW BALANCE],ROW()-ROW(tblAnnuity[[#Headers],[BALANCE]])-1,1))</f>
        <v>3487461.2330336706</v>
      </c>
      <c r="D198" s="5">
        <f>-IPMT(InterestRate/12,1,Term*12,tblAnnuity[[#This Row],[BALANCE]])</f>
        <v>23249.741553557804</v>
      </c>
      <c r="E198" s="2">
        <f>SUM(tblAnnuity[[#This Row],[BALANCE]:[INTEREST EARNED]])</f>
        <v>3510710.9745872281</v>
      </c>
      <c r="F198" s="5">
        <f>tblAnnuity[[#This Row],[INTEREST EARNED]]-(tblAnnuity[[#This Row],[INTEREST EARNED]]*Contribution)</f>
        <v>0</v>
      </c>
      <c r="G198" s="5">
        <f>tblAnnuity[[#This Row],[INTEREST + BALANCE]]-tblAnnuity[[#This Row],[AMOUNT PAID TO INVESTOR]]</f>
        <v>3510710.9745872281</v>
      </c>
    </row>
    <row r="199" spans="2:7" ht="12.75" customHeight="1" x14ac:dyDescent="0.15">
      <c r="B199" s="3">
        <v>190</v>
      </c>
      <c r="C199" s="5">
        <f>IF(ROW()-ROW(tblAnnuity[[#Headers],[BALANCE]])=1,PresentValue,INDEX(tblAnnuity[NEW BALANCE],ROW()-ROW(tblAnnuity[[#Headers],[BALANCE]])-1,1))</f>
        <v>3510710.9745872281</v>
      </c>
      <c r="D199" s="5">
        <f>-IPMT(InterestRate/12,1,Term*12,tblAnnuity[[#This Row],[BALANCE]])</f>
        <v>23404.739830581519</v>
      </c>
      <c r="E199" s="2">
        <f>SUM(tblAnnuity[[#This Row],[BALANCE]:[INTEREST EARNED]])</f>
        <v>3534115.7144178096</v>
      </c>
      <c r="F199" s="5">
        <f>tblAnnuity[[#This Row],[INTEREST EARNED]]-(tblAnnuity[[#This Row],[INTEREST EARNED]]*Contribution)</f>
        <v>0</v>
      </c>
      <c r="G199" s="5">
        <f>tblAnnuity[[#This Row],[INTEREST + BALANCE]]-tblAnnuity[[#This Row],[AMOUNT PAID TO INVESTOR]]</f>
        <v>3534115.7144178096</v>
      </c>
    </row>
    <row r="200" spans="2:7" ht="12.75" customHeight="1" x14ac:dyDescent="0.15">
      <c r="B200" s="3">
        <v>191</v>
      </c>
      <c r="C200" s="5">
        <f>IF(ROW()-ROW(tblAnnuity[[#Headers],[BALANCE]])=1,PresentValue,INDEX(tblAnnuity[NEW BALANCE],ROW()-ROW(tblAnnuity[[#Headers],[BALANCE]])-1,1))</f>
        <v>3534115.7144178096</v>
      </c>
      <c r="D200" s="5">
        <f>-IPMT(InterestRate/12,1,Term*12,tblAnnuity[[#This Row],[BALANCE]])</f>
        <v>23560.771429452063</v>
      </c>
      <c r="E200" s="2">
        <f>SUM(tblAnnuity[[#This Row],[BALANCE]:[INTEREST EARNED]])</f>
        <v>3557676.4858472617</v>
      </c>
      <c r="F200" s="5">
        <f>tblAnnuity[[#This Row],[INTEREST EARNED]]-(tblAnnuity[[#This Row],[INTEREST EARNED]]*Contribution)</f>
        <v>0</v>
      </c>
      <c r="G200" s="5">
        <f>tblAnnuity[[#This Row],[INTEREST + BALANCE]]-tblAnnuity[[#This Row],[AMOUNT PAID TO INVESTOR]]</f>
        <v>3557676.4858472617</v>
      </c>
    </row>
    <row r="201" spans="2:7" ht="12.75" customHeight="1" x14ac:dyDescent="0.15">
      <c r="B201" s="3">
        <v>192</v>
      </c>
      <c r="C201" s="5">
        <f>IF(ROW()-ROW(tblAnnuity[[#Headers],[BALANCE]])=1,PresentValue,INDEX(tblAnnuity[NEW BALANCE],ROW()-ROW(tblAnnuity[[#Headers],[BALANCE]])-1,1))</f>
        <v>3557676.4858472617</v>
      </c>
      <c r="D201" s="5">
        <f>-IPMT(InterestRate/12,1,Term*12,tblAnnuity[[#This Row],[BALANCE]])</f>
        <v>23717.84323898175</v>
      </c>
      <c r="E201" s="2">
        <f>SUM(tblAnnuity[[#This Row],[BALANCE]:[INTEREST EARNED]])</f>
        <v>3581394.3290862436</v>
      </c>
      <c r="F201" s="5">
        <f>tblAnnuity[[#This Row],[INTEREST EARNED]]-(tblAnnuity[[#This Row],[INTEREST EARNED]]*Contribution)</f>
        <v>0</v>
      </c>
      <c r="G201" s="5">
        <f>tblAnnuity[[#This Row],[INTEREST + BALANCE]]-tblAnnuity[[#This Row],[AMOUNT PAID TO INVESTOR]]</f>
        <v>3581394.3290862436</v>
      </c>
    </row>
    <row r="202" spans="2:7" ht="12.75" customHeight="1" x14ac:dyDescent="0.15">
      <c r="B202" s="3">
        <v>193</v>
      </c>
      <c r="C202" s="5">
        <f>IF(ROW()-ROW(tblAnnuity[[#Headers],[BALANCE]])=1,PresentValue,INDEX(tblAnnuity[NEW BALANCE],ROW()-ROW(tblAnnuity[[#Headers],[BALANCE]])-1,1))</f>
        <v>3581394.3290862436</v>
      </c>
      <c r="D202" s="5">
        <f>-IPMT(InterestRate/12,1,Term*12,tblAnnuity[[#This Row],[BALANCE]])</f>
        <v>23875.962193908294</v>
      </c>
      <c r="E202" s="2">
        <f>SUM(tblAnnuity[[#This Row],[BALANCE]:[INTEREST EARNED]])</f>
        <v>3605270.2912801518</v>
      </c>
      <c r="F202" s="5">
        <f>tblAnnuity[[#This Row],[INTEREST EARNED]]-(tblAnnuity[[#This Row],[INTEREST EARNED]]*Contribution)</f>
        <v>0</v>
      </c>
      <c r="G202" s="5">
        <f>tblAnnuity[[#This Row],[INTEREST + BALANCE]]-tblAnnuity[[#This Row],[AMOUNT PAID TO INVESTOR]]</f>
        <v>3605270.2912801518</v>
      </c>
    </row>
    <row r="203" spans="2:7" ht="12.75" customHeight="1" x14ac:dyDescent="0.15">
      <c r="B203" s="3">
        <v>194</v>
      </c>
      <c r="C203" s="5">
        <f>IF(ROW()-ROW(tblAnnuity[[#Headers],[BALANCE]])=1,PresentValue,INDEX(tblAnnuity[NEW BALANCE],ROW()-ROW(tblAnnuity[[#Headers],[BALANCE]])-1,1))</f>
        <v>3605270.2912801518</v>
      </c>
      <c r="D203" s="5">
        <f>-IPMT(InterestRate/12,1,Term*12,tblAnnuity[[#This Row],[BALANCE]])</f>
        <v>24035.135275201013</v>
      </c>
      <c r="E203" s="2">
        <f>SUM(tblAnnuity[[#This Row],[BALANCE]:[INTEREST EARNED]])</f>
        <v>3629305.4265553528</v>
      </c>
      <c r="F203" s="5">
        <f>tblAnnuity[[#This Row],[INTEREST EARNED]]-(tblAnnuity[[#This Row],[INTEREST EARNED]]*Contribution)</f>
        <v>0</v>
      </c>
      <c r="G203" s="5">
        <f>tblAnnuity[[#This Row],[INTEREST + BALANCE]]-tblAnnuity[[#This Row],[AMOUNT PAID TO INVESTOR]]</f>
        <v>3629305.4265553528</v>
      </c>
    </row>
    <row r="204" spans="2:7" ht="12.75" customHeight="1" x14ac:dyDescent="0.15">
      <c r="B204" s="3">
        <v>195</v>
      </c>
      <c r="C204" s="5">
        <f>IF(ROW()-ROW(tblAnnuity[[#Headers],[BALANCE]])=1,PresentValue,INDEX(tblAnnuity[NEW BALANCE],ROW()-ROW(tblAnnuity[[#Headers],[BALANCE]])-1,1))</f>
        <v>3629305.4265553528</v>
      </c>
      <c r="D204" s="5">
        <f>-IPMT(InterestRate/12,1,Term*12,tblAnnuity[[#This Row],[BALANCE]])</f>
        <v>24195.369510369019</v>
      </c>
      <c r="E204" s="2">
        <f>SUM(tblAnnuity[[#This Row],[BALANCE]:[INTEREST EARNED]])</f>
        <v>3653500.7960657217</v>
      </c>
      <c r="F204" s="5">
        <f>tblAnnuity[[#This Row],[INTEREST EARNED]]-(tblAnnuity[[#This Row],[INTEREST EARNED]]*Contribution)</f>
        <v>0</v>
      </c>
      <c r="G204" s="5">
        <f>tblAnnuity[[#This Row],[INTEREST + BALANCE]]-tblAnnuity[[#This Row],[AMOUNT PAID TO INVESTOR]]</f>
        <v>3653500.7960657217</v>
      </c>
    </row>
    <row r="205" spans="2:7" ht="12.75" customHeight="1" x14ac:dyDescent="0.15">
      <c r="B205" s="3">
        <v>196</v>
      </c>
      <c r="C205" s="5">
        <f>IF(ROW()-ROW(tblAnnuity[[#Headers],[BALANCE]])=1,PresentValue,INDEX(tblAnnuity[NEW BALANCE],ROW()-ROW(tblAnnuity[[#Headers],[BALANCE]])-1,1))</f>
        <v>3653500.7960657217</v>
      </c>
      <c r="D205" s="5">
        <f>-IPMT(InterestRate/12,1,Term*12,tblAnnuity[[#This Row],[BALANCE]])</f>
        <v>24356.671973771477</v>
      </c>
      <c r="E205" s="2">
        <f>SUM(tblAnnuity[[#This Row],[BALANCE]:[INTEREST EARNED]])</f>
        <v>3677857.4680394931</v>
      </c>
      <c r="F205" s="5">
        <f>tblAnnuity[[#This Row],[INTEREST EARNED]]-(tblAnnuity[[#This Row],[INTEREST EARNED]]*Contribution)</f>
        <v>0</v>
      </c>
      <c r="G205" s="5">
        <f>tblAnnuity[[#This Row],[INTEREST + BALANCE]]-tblAnnuity[[#This Row],[AMOUNT PAID TO INVESTOR]]</f>
        <v>3677857.4680394931</v>
      </c>
    </row>
    <row r="206" spans="2:7" ht="12.75" customHeight="1" x14ac:dyDescent="0.15">
      <c r="B206" s="3">
        <v>197</v>
      </c>
      <c r="C206" s="5">
        <f>IF(ROW()-ROW(tblAnnuity[[#Headers],[BALANCE]])=1,PresentValue,INDEX(tblAnnuity[NEW BALANCE],ROW()-ROW(tblAnnuity[[#Headers],[BALANCE]])-1,1))</f>
        <v>3677857.4680394931</v>
      </c>
      <c r="D206" s="5">
        <f>-IPMT(InterestRate/12,1,Term*12,tblAnnuity[[#This Row],[BALANCE]])</f>
        <v>24519.049786929958</v>
      </c>
      <c r="E206" s="2">
        <f>SUM(tblAnnuity[[#This Row],[BALANCE]:[INTEREST EARNED]])</f>
        <v>3702376.517826423</v>
      </c>
      <c r="F206" s="5">
        <f>tblAnnuity[[#This Row],[INTEREST EARNED]]-(tblAnnuity[[#This Row],[INTEREST EARNED]]*Contribution)</f>
        <v>0</v>
      </c>
      <c r="G206" s="5">
        <f>tblAnnuity[[#This Row],[INTEREST + BALANCE]]-tblAnnuity[[#This Row],[AMOUNT PAID TO INVESTOR]]</f>
        <v>3702376.517826423</v>
      </c>
    </row>
    <row r="207" spans="2:7" ht="12.75" customHeight="1" x14ac:dyDescent="0.15">
      <c r="B207" s="3">
        <v>198</v>
      </c>
      <c r="C207" s="5">
        <f>IF(ROW()-ROW(tblAnnuity[[#Headers],[BALANCE]])=1,PresentValue,INDEX(tblAnnuity[NEW BALANCE],ROW()-ROW(tblAnnuity[[#Headers],[BALANCE]])-1,1))</f>
        <v>3702376.517826423</v>
      </c>
      <c r="D207" s="5">
        <f>-IPMT(InterestRate/12,1,Term*12,tblAnnuity[[#This Row],[BALANCE]])</f>
        <v>24682.510118842823</v>
      </c>
      <c r="E207" s="2">
        <f>SUM(tblAnnuity[[#This Row],[BALANCE]:[INTEREST EARNED]])</f>
        <v>3727059.0279452661</v>
      </c>
      <c r="F207" s="5">
        <f>tblAnnuity[[#This Row],[INTEREST EARNED]]-(tblAnnuity[[#This Row],[INTEREST EARNED]]*Contribution)</f>
        <v>0</v>
      </c>
      <c r="G207" s="5">
        <f>tblAnnuity[[#This Row],[INTEREST + BALANCE]]-tblAnnuity[[#This Row],[AMOUNT PAID TO INVESTOR]]</f>
        <v>3727059.0279452661</v>
      </c>
    </row>
    <row r="208" spans="2:7" ht="12.75" customHeight="1" x14ac:dyDescent="0.15">
      <c r="B208" s="3">
        <v>199</v>
      </c>
      <c r="C208" s="5">
        <f>IF(ROW()-ROW(tblAnnuity[[#Headers],[BALANCE]])=1,PresentValue,INDEX(tblAnnuity[NEW BALANCE],ROW()-ROW(tblAnnuity[[#Headers],[BALANCE]])-1,1))</f>
        <v>3727059.0279452661</v>
      </c>
      <c r="D208" s="5">
        <f>-IPMT(InterestRate/12,1,Term*12,tblAnnuity[[#This Row],[BALANCE]])</f>
        <v>24847.06018630178</v>
      </c>
      <c r="E208" s="2">
        <f>SUM(tblAnnuity[[#This Row],[BALANCE]:[INTEREST EARNED]])</f>
        <v>3751906.0881315679</v>
      </c>
      <c r="F208" s="5">
        <f>tblAnnuity[[#This Row],[INTEREST EARNED]]-(tblAnnuity[[#This Row],[INTEREST EARNED]]*Contribution)</f>
        <v>0</v>
      </c>
      <c r="G208" s="5">
        <f>tblAnnuity[[#This Row],[INTEREST + BALANCE]]-tblAnnuity[[#This Row],[AMOUNT PAID TO INVESTOR]]</f>
        <v>3751906.0881315679</v>
      </c>
    </row>
    <row r="209" spans="2:7" ht="12.75" customHeight="1" x14ac:dyDescent="0.15">
      <c r="B209" s="3">
        <v>200</v>
      </c>
      <c r="C209" s="5">
        <f>IF(ROW()-ROW(tblAnnuity[[#Headers],[BALANCE]])=1,PresentValue,INDEX(tblAnnuity[NEW BALANCE],ROW()-ROW(tblAnnuity[[#Headers],[BALANCE]])-1,1))</f>
        <v>3751906.0881315679</v>
      </c>
      <c r="D209" s="5">
        <f>-IPMT(InterestRate/12,1,Term*12,tblAnnuity[[#This Row],[BALANCE]])</f>
        <v>25012.707254210454</v>
      </c>
      <c r="E209" s="2">
        <f>SUM(tblAnnuity[[#This Row],[BALANCE]:[INTEREST EARNED]])</f>
        <v>3776918.7953857784</v>
      </c>
      <c r="F209" s="5">
        <f>tblAnnuity[[#This Row],[INTEREST EARNED]]-(tblAnnuity[[#This Row],[INTEREST EARNED]]*Contribution)</f>
        <v>0</v>
      </c>
      <c r="G209" s="5">
        <f>tblAnnuity[[#This Row],[INTEREST + BALANCE]]-tblAnnuity[[#This Row],[AMOUNT PAID TO INVESTOR]]</f>
        <v>3776918.7953857784</v>
      </c>
    </row>
    <row r="210" spans="2:7" ht="12.75" customHeight="1" x14ac:dyDescent="0.15">
      <c r="B210" s="3">
        <v>201</v>
      </c>
      <c r="C210" s="5">
        <f>IF(ROW()-ROW(tblAnnuity[[#Headers],[BALANCE]])=1,PresentValue,INDEX(tblAnnuity[NEW BALANCE],ROW()-ROW(tblAnnuity[[#Headers],[BALANCE]])-1,1))</f>
        <v>3776918.7953857784</v>
      </c>
      <c r="D210" s="5">
        <f>-IPMT(InterestRate/12,1,Term*12,tblAnnuity[[#This Row],[BALANCE]])</f>
        <v>25179.45863590519</v>
      </c>
      <c r="E210" s="2">
        <f>SUM(tblAnnuity[[#This Row],[BALANCE]:[INTEREST EARNED]])</f>
        <v>3802098.2540216837</v>
      </c>
      <c r="F210" s="5">
        <f>tblAnnuity[[#This Row],[INTEREST EARNED]]-(tblAnnuity[[#This Row],[INTEREST EARNED]]*Contribution)</f>
        <v>0</v>
      </c>
      <c r="G210" s="5">
        <f>tblAnnuity[[#This Row],[INTEREST + BALANCE]]-tblAnnuity[[#This Row],[AMOUNT PAID TO INVESTOR]]</f>
        <v>3802098.2540216837</v>
      </c>
    </row>
    <row r="211" spans="2:7" ht="12.75" customHeight="1" x14ac:dyDescent="0.15">
      <c r="B211" s="3">
        <v>202</v>
      </c>
      <c r="C211" s="5">
        <f>IF(ROW()-ROW(tblAnnuity[[#Headers],[BALANCE]])=1,PresentValue,INDEX(tblAnnuity[NEW BALANCE],ROW()-ROW(tblAnnuity[[#Headers],[BALANCE]])-1,1))</f>
        <v>3802098.2540216837</v>
      </c>
      <c r="D211" s="5">
        <f>-IPMT(InterestRate/12,1,Term*12,tblAnnuity[[#This Row],[BALANCE]])</f>
        <v>25347.321693477894</v>
      </c>
      <c r="E211" s="2">
        <f>SUM(tblAnnuity[[#This Row],[BALANCE]:[INTEREST EARNED]])</f>
        <v>3827445.5757151614</v>
      </c>
      <c r="F211" s="5">
        <f>tblAnnuity[[#This Row],[INTEREST EARNED]]-(tblAnnuity[[#This Row],[INTEREST EARNED]]*Contribution)</f>
        <v>0</v>
      </c>
      <c r="G211" s="5">
        <f>tblAnnuity[[#This Row],[INTEREST + BALANCE]]-tblAnnuity[[#This Row],[AMOUNT PAID TO INVESTOR]]</f>
        <v>3827445.5757151614</v>
      </c>
    </row>
    <row r="212" spans="2:7" ht="12.75" customHeight="1" x14ac:dyDescent="0.15">
      <c r="B212" s="3">
        <v>203</v>
      </c>
      <c r="C212" s="5">
        <f>IF(ROW()-ROW(tblAnnuity[[#Headers],[BALANCE]])=1,PresentValue,INDEX(tblAnnuity[NEW BALANCE],ROW()-ROW(tblAnnuity[[#Headers],[BALANCE]])-1,1))</f>
        <v>3827445.5757151614</v>
      </c>
      <c r="D212" s="5">
        <f>-IPMT(InterestRate/12,1,Term*12,tblAnnuity[[#This Row],[BALANCE]])</f>
        <v>25516.303838101077</v>
      </c>
      <c r="E212" s="2">
        <f>SUM(tblAnnuity[[#This Row],[BALANCE]:[INTEREST EARNED]])</f>
        <v>3852961.8795532626</v>
      </c>
      <c r="F212" s="5">
        <f>tblAnnuity[[#This Row],[INTEREST EARNED]]-(tblAnnuity[[#This Row],[INTEREST EARNED]]*Contribution)</f>
        <v>0</v>
      </c>
      <c r="G212" s="5">
        <f>tblAnnuity[[#This Row],[INTEREST + BALANCE]]-tblAnnuity[[#This Row],[AMOUNT PAID TO INVESTOR]]</f>
        <v>3852961.8795532626</v>
      </c>
    </row>
    <row r="213" spans="2:7" ht="12.75" customHeight="1" x14ac:dyDescent="0.15">
      <c r="B213" s="3">
        <v>204</v>
      </c>
      <c r="C213" s="5">
        <f>IF(ROW()-ROW(tblAnnuity[[#Headers],[BALANCE]])=1,PresentValue,INDEX(tblAnnuity[NEW BALANCE],ROW()-ROW(tblAnnuity[[#Headers],[BALANCE]])-1,1))</f>
        <v>3852961.8795532626</v>
      </c>
      <c r="D213" s="5">
        <f>-IPMT(InterestRate/12,1,Term*12,tblAnnuity[[#This Row],[BALANCE]])</f>
        <v>25686.412530355086</v>
      </c>
      <c r="E213" s="2">
        <f>SUM(tblAnnuity[[#This Row],[BALANCE]:[INTEREST EARNED]])</f>
        <v>3878648.2920836178</v>
      </c>
      <c r="F213" s="5">
        <f>tblAnnuity[[#This Row],[INTEREST EARNED]]-(tblAnnuity[[#This Row],[INTEREST EARNED]]*Contribution)</f>
        <v>0</v>
      </c>
      <c r="G213" s="5">
        <f>tblAnnuity[[#This Row],[INTEREST + BALANCE]]-tblAnnuity[[#This Row],[AMOUNT PAID TO INVESTOR]]</f>
        <v>3878648.2920836178</v>
      </c>
    </row>
    <row r="214" spans="2:7" ht="12.75" customHeight="1" x14ac:dyDescent="0.15">
      <c r="B214" s="3">
        <v>205</v>
      </c>
      <c r="C214" s="5">
        <f>IF(ROW()-ROW(tblAnnuity[[#Headers],[BALANCE]])=1,PresentValue,INDEX(tblAnnuity[NEW BALANCE],ROW()-ROW(tblAnnuity[[#Headers],[BALANCE]])-1,1))</f>
        <v>3878648.2920836178</v>
      </c>
      <c r="D214" s="5">
        <f>-IPMT(InterestRate/12,1,Term*12,tblAnnuity[[#This Row],[BALANCE]])</f>
        <v>25857.655280557454</v>
      </c>
      <c r="E214" s="2">
        <f>SUM(tblAnnuity[[#This Row],[BALANCE]:[INTEREST EARNED]])</f>
        <v>3904505.9473641752</v>
      </c>
      <c r="F214" s="5">
        <f>tblAnnuity[[#This Row],[INTEREST EARNED]]-(tblAnnuity[[#This Row],[INTEREST EARNED]]*Contribution)</f>
        <v>0</v>
      </c>
      <c r="G214" s="5">
        <f>tblAnnuity[[#This Row],[INTEREST + BALANCE]]-tblAnnuity[[#This Row],[AMOUNT PAID TO INVESTOR]]</f>
        <v>3904505.9473641752</v>
      </c>
    </row>
    <row r="215" spans="2:7" ht="12.75" customHeight="1" x14ac:dyDescent="0.15">
      <c r="B215" s="3">
        <v>206</v>
      </c>
      <c r="C215" s="5">
        <f>IF(ROW()-ROW(tblAnnuity[[#Headers],[BALANCE]])=1,PresentValue,INDEX(tblAnnuity[NEW BALANCE],ROW()-ROW(tblAnnuity[[#Headers],[BALANCE]])-1,1))</f>
        <v>3904505.9473641752</v>
      </c>
      <c r="D215" s="5">
        <f>-IPMT(InterestRate/12,1,Term*12,tblAnnuity[[#This Row],[BALANCE]])</f>
        <v>26030.039649094502</v>
      </c>
      <c r="E215" s="2">
        <f>SUM(tblAnnuity[[#This Row],[BALANCE]:[INTEREST EARNED]])</f>
        <v>3930535.9870132697</v>
      </c>
      <c r="F215" s="5">
        <f>tblAnnuity[[#This Row],[INTEREST EARNED]]-(tblAnnuity[[#This Row],[INTEREST EARNED]]*Contribution)</f>
        <v>0</v>
      </c>
      <c r="G215" s="5">
        <f>tblAnnuity[[#This Row],[INTEREST + BALANCE]]-tblAnnuity[[#This Row],[AMOUNT PAID TO INVESTOR]]</f>
        <v>3930535.9870132697</v>
      </c>
    </row>
    <row r="216" spans="2:7" ht="12.75" customHeight="1" x14ac:dyDescent="0.15">
      <c r="B216" s="3">
        <v>207</v>
      </c>
      <c r="C216" s="5">
        <f>IF(ROW()-ROW(tblAnnuity[[#Headers],[BALANCE]])=1,PresentValue,INDEX(tblAnnuity[NEW BALANCE],ROW()-ROW(tblAnnuity[[#Headers],[BALANCE]])-1,1))</f>
        <v>3930535.9870132697</v>
      </c>
      <c r="D216" s="5">
        <f>-IPMT(InterestRate/12,1,Term*12,tblAnnuity[[#This Row],[BALANCE]])</f>
        <v>26203.573246755132</v>
      </c>
      <c r="E216" s="2">
        <f>SUM(tblAnnuity[[#This Row],[BALANCE]:[INTEREST EARNED]])</f>
        <v>3956739.5602600249</v>
      </c>
      <c r="F216" s="5">
        <f>tblAnnuity[[#This Row],[INTEREST EARNED]]-(tblAnnuity[[#This Row],[INTEREST EARNED]]*Contribution)</f>
        <v>0</v>
      </c>
      <c r="G216" s="5">
        <f>tblAnnuity[[#This Row],[INTEREST + BALANCE]]-tblAnnuity[[#This Row],[AMOUNT PAID TO INVESTOR]]</f>
        <v>3956739.5602600249</v>
      </c>
    </row>
    <row r="217" spans="2:7" ht="12.75" customHeight="1" x14ac:dyDescent="0.15">
      <c r="B217" s="3">
        <v>208</v>
      </c>
      <c r="C217" s="5">
        <f>IF(ROW()-ROW(tblAnnuity[[#Headers],[BALANCE]])=1,PresentValue,INDEX(tblAnnuity[NEW BALANCE],ROW()-ROW(tblAnnuity[[#Headers],[BALANCE]])-1,1))</f>
        <v>3956739.5602600249</v>
      </c>
      <c r="D217" s="5">
        <f>-IPMT(InterestRate/12,1,Term*12,tblAnnuity[[#This Row],[BALANCE]])</f>
        <v>26378.26373506683</v>
      </c>
      <c r="E217" s="2">
        <f>SUM(tblAnnuity[[#This Row],[BALANCE]:[INTEREST EARNED]])</f>
        <v>3983117.8239950915</v>
      </c>
      <c r="F217" s="5">
        <f>tblAnnuity[[#This Row],[INTEREST EARNED]]-(tblAnnuity[[#This Row],[INTEREST EARNED]]*Contribution)</f>
        <v>0</v>
      </c>
      <c r="G217" s="5">
        <f>tblAnnuity[[#This Row],[INTEREST + BALANCE]]-tblAnnuity[[#This Row],[AMOUNT PAID TO INVESTOR]]</f>
        <v>3983117.8239950915</v>
      </c>
    </row>
    <row r="218" spans="2:7" ht="12.75" customHeight="1" x14ac:dyDescent="0.15">
      <c r="B218" s="3">
        <v>209</v>
      </c>
      <c r="C218" s="5">
        <f>IF(ROW()-ROW(tblAnnuity[[#Headers],[BALANCE]])=1,PresentValue,INDEX(tblAnnuity[NEW BALANCE],ROW()-ROW(tblAnnuity[[#Headers],[BALANCE]])-1,1))</f>
        <v>3983117.8239950915</v>
      </c>
      <c r="D218" s="5">
        <f>-IPMT(InterestRate/12,1,Term*12,tblAnnuity[[#This Row],[BALANCE]])</f>
        <v>26554.118826633945</v>
      </c>
      <c r="E218" s="2">
        <f>SUM(tblAnnuity[[#This Row],[BALANCE]:[INTEREST EARNED]])</f>
        <v>4009671.9428217253</v>
      </c>
      <c r="F218" s="5">
        <f>tblAnnuity[[#This Row],[INTEREST EARNED]]-(tblAnnuity[[#This Row],[INTEREST EARNED]]*Contribution)</f>
        <v>0</v>
      </c>
      <c r="G218" s="5">
        <f>tblAnnuity[[#This Row],[INTEREST + BALANCE]]-tblAnnuity[[#This Row],[AMOUNT PAID TO INVESTOR]]</f>
        <v>4009671.9428217253</v>
      </c>
    </row>
    <row r="219" spans="2:7" ht="12.75" customHeight="1" x14ac:dyDescent="0.15">
      <c r="B219" s="3">
        <v>210</v>
      </c>
      <c r="C219" s="5">
        <f>IF(ROW()-ROW(tblAnnuity[[#Headers],[BALANCE]])=1,PresentValue,INDEX(tblAnnuity[NEW BALANCE],ROW()-ROW(tblAnnuity[[#Headers],[BALANCE]])-1,1))</f>
        <v>4009671.9428217253</v>
      </c>
      <c r="D219" s="5">
        <f>-IPMT(InterestRate/12,1,Term*12,tblAnnuity[[#This Row],[BALANCE]])</f>
        <v>26731.146285478171</v>
      </c>
      <c r="E219" s="2">
        <f>SUM(tblAnnuity[[#This Row],[BALANCE]:[INTEREST EARNED]])</f>
        <v>4036403.0891072033</v>
      </c>
      <c r="F219" s="5">
        <f>tblAnnuity[[#This Row],[INTEREST EARNED]]-(tblAnnuity[[#This Row],[INTEREST EARNED]]*Contribution)</f>
        <v>0</v>
      </c>
      <c r="G219" s="5">
        <f>tblAnnuity[[#This Row],[INTEREST + BALANCE]]-tblAnnuity[[#This Row],[AMOUNT PAID TO INVESTOR]]</f>
        <v>4036403.0891072033</v>
      </c>
    </row>
    <row r="220" spans="2:7" ht="12.75" customHeight="1" x14ac:dyDescent="0.15">
      <c r="B220" s="3">
        <v>211</v>
      </c>
      <c r="C220" s="5">
        <f>IF(ROW()-ROW(tblAnnuity[[#Headers],[BALANCE]])=1,PresentValue,INDEX(tblAnnuity[NEW BALANCE],ROW()-ROW(tblAnnuity[[#Headers],[BALANCE]])-1,1))</f>
        <v>4036403.0891072033</v>
      </c>
      <c r="D220" s="5">
        <f>-IPMT(InterestRate/12,1,Term*12,tblAnnuity[[#This Row],[BALANCE]])</f>
        <v>26909.353927381359</v>
      </c>
      <c r="E220" s="2">
        <f>SUM(tblAnnuity[[#This Row],[BALANCE]:[INTEREST EARNED]])</f>
        <v>4063312.4430345846</v>
      </c>
      <c r="F220" s="5">
        <f>tblAnnuity[[#This Row],[INTEREST EARNED]]-(tblAnnuity[[#This Row],[INTEREST EARNED]]*Contribution)</f>
        <v>0</v>
      </c>
      <c r="G220" s="5">
        <f>tblAnnuity[[#This Row],[INTEREST + BALANCE]]-tblAnnuity[[#This Row],[AMOUNT PAID TO INVESTOR]]</f>
        <v>4063312.4430345846</v>
      </c>
    </row>
    <row r="221" spans="2:7" ht="12.75" customHeight="1" x14ac:dyDescent="0.15">
      <c r="B221" s="3">
        <v>212</v>
      </c>
      <c r="C221" s="5">
        <f>IF(ROW()-ROW(tblAnnuity[[#Headers],[BALANCE]])=1,PresentValue,INDEX(tblAnnuity[NEW BALANCE],ROW()-ROW(tblAnnuity[[#Headers],[BALANCE]])-1,1))</f>
        <v>4063312.4430345846</v>
      </c>
      <c r="D221" s="5">
        <f>-IPMT(InterestRate/12,1,Term*12,tblAnnuity[[#This Row],[BALANCE]])</f>
        <v>27088.749620230567</v>
      </c>
      <c r="E221" s="2">
        <f>SUM(tblAnnuity[[#This Row],[BALANCE]:[INTEREST EARNED]])</f>
        <v>4090401.192654815</v>
      </c>
      <c r="F221" s="5">
        <f>tblAnnuity[[#This Row],[INTEREST EARNED]]-(tblAnnuity[[#This Row],[INTEREST EARNED]]*Contribution)</f>
        <v>0</v>
      </c>
      <c r="G221" s="5">
        <f>tblAnnuity[[#This Row],[INTEREST + BALANCE]]-tblAnnuity[[#This Row],[AMOUNT PAID TO INVESTOR]]</f>
        <v>4090401.192654815</v>
      </c>
    </row>
    <row r="222" spans="2:7" ht="12.75" customHeight="1" x14ac:dyDescent="0.15">
      <c r="B222" s="3">
        <v>213</v>
      </c>
      <c r="C222" s="5">
        <f>IF(ROW()-ROW(tblAnnuity[[#Headers],[BALANCE]])=1,PresentValue,INDEX(tblAnnuity[NEW BALANCE],ROW()-ROW(tblAnnuity[[#Headers],[BALANCE]])-1,1))</f>
        <v>4090401.192654815</v>
      </c>
      <c r="D222" s="5">
        <f>-IPMT(InterestRate/12,1,Term*12,tblAnnuity[[#This Row],[BALANCE]])</f>
        <v>27269.341284365437</v>
      </c>
      <c r="E222" s="2">
        <f>SUM(tblAnnuity[[#This Row],[BALANCE]:[INTEREST EARNED]])</f>
        <v>4117670.5339391804</v>
      </c>
      <c r="F222" s="5">
        <f>tblAnnuity[[#This Row],[INTEREST EARNED]]-(tblAnnuity[[#This Row],[INTEREST EARNED]]*Contribution)</f>
        <v>0</v>
      </c>
      <c r="G222" s="5">
        <f>tblAnnuity[[#This Row],[INTEREST + BALANCE]]-tblAnnuity[[#This Row],[AMOUNT PAID TO INVESTOR]]</f>
        <v>4117670.5339391804</v>
      </c>
    </row>
    <row r="223" spans="2:7" ht="12.75" customHeight="1" x14ac:dyDescent="0.15">
      <c r="B223" s="3">
        <v>214</v>
      </c>
      <c r="C223" s="5">
        <f>IF(ROW()-ROW(tblAnnuity[[#Headers],[BALANCE]])=1,PresentValue,INDEX(tblAnnuity[NEW BALANCE],ROW()-ROW(tblAnnuity[[#Headers],[BALANCE]])-1,1))</f>
        <v>4117670.5339391804</v>
      </c>
      <c r="D223" s="5">
        <f>-IPMT(InterestRate/12,1,Term*12,tblAnnuity[[#This Row],[BALANCE]])</f>
        <v>27451.136892927872</v>
      </c>
      <c r="E223" s="2">
        <f>SUM(tblAnnuity[[#This Row],[BALANCE]:[INTEREST EARNED]])</f>
        <v>4145121.6708321082</v>
      </c>
      <c r="F223" s="5">
        <f>tblAnnuity[[#This Row],[INTEREST EARNED]]-(tblAnnuity[[#This Row],[INTEREST EARNED]]*Contribution)</f>
        <v>0</v>
      </c>
      <c r="G223" s="5">
        <f>tblAnnuity[[#This Row],[INTEREST + BALANCE]]-tblAnnuity[[#This Row],[AMOUNT PAID TO INVESTOR]]</f>
        <v>4145121.6708321082</v>
      </c>
    </row>
    <row r="224" spans="2:7" ht="12.75" customHeight="1" x14ac:dyDescent="0.15">
      <c r="B224" s="3">
        <v>215</v>
      </c>
      <c r="C224" s="5">
        <f>IF(ROW()-ROW(tblAnnuity[[#Headers],[BALANCE]])=1,PresentValue,INDEX(tblAnnuity[NEW BALANCE],ROW()-ROW(tblAnnuity[[#Headers],[BALANCE]])-1,1))</f>
        <v>4145121.6708321082</v>
      </c>
      <c r="D224" s="5">
        <f>-IPMT(InterestRate/12,1,Term*12,tblAnnuity[[#This Row],[BALANCE]])</f>
        <v>27634.144472214055</v>
      </c>
      <c r="E224" s="2">
        <f>SUM(tblAnnuity[[#This Row],[BALANCE]:[INTEREST EARNED]])</f>
        <v>4172755.8153043222</v>
      </c>
      <c r="F224" s="5">
        <f>tblAnnuity[[#This Row],[INTEREST EARNED]]-(tblAnnuity[[#This Row],[INTEREST EARNED]]*Contribution)</f>
        <v>0</v>
      </c>
      <c r="G224" s="5">
        <f>tblAnnuity[[#This Row],[INTEREST + BALANCE]]-tblAnnuity[[#This Row],[AMOUNT PAID TO INVESTOR]]</f>
        <v>4172755.8153043222</v>
      </c>
    </row>
    <row r="225" spans="2:7" ht="12.75" customHeight="1" x14ac:dyDescent="0.15">
      <c r="B225" s="3">
        <v>216</v>
      </c>
      <c r="C225" s="5">
        <f>IF(ROW()-ROW(tblAnnuity[[#Headers],[BALANCE]])=1,PresentValue,INDEX(tblAnnuity[NEW BALANCE],ROW()-ROW(tblAnnuity[[#Headers],[BALANCE]])-1,1))</f>
        <v>4172755.8153043222</v>
      </c>
      <c r="D225" s="5">
        <f>-IPMT(InterestRate/12,1,Term*12,tblAnnuity[[#This Row],[BALANCE]])</f>
        <v>27818.372102028814</v>
      </c>
      <c r="E225" s="2">
        <f>SUM(tblAnnuity[[#This Row],[BALANCE]:[INTEREST EARNED]])</f>
        <v>4200574.1874063509</v>
      </c>
      <c r="F225" s="5">
        <f>tblAnnuity[[#This Row],[INTEREST EARNED]]-(tblAnnuity[[#This Row],[INTEREST EARNED]]*Contribution)</f>
        <v>0</v>
      </c>
      <c r="G225" s="5">
        <f>tblAnnuity[[#This Row],[INTEREST + BALANCE]]-tblAnnuity[[#This Row],[AMOUNT PAID TO INVESTOR]]</f>
        <v>4200574.1874063509</v>
      </c>
    </row>
    <row r="226" spans="2:7" ht="12.75" customHeight="1" x14ac:dyDescent="0.15">
      <c r="B226" s="3">
        <v>217</v>
      </c>
      <c r="C226" s="5">
        <f>IF(ROW()-ROW(tblAnnuity[[#Headers],[BALANCE]])=1,PresentValue,INDEX(tblAnnuity[NEW BALANCE],ROW()-ROW(tblAnnuity[[#Headers],[BALANCE]])-1,1))</f>
        <v>4200574.1874063509</v>
      </c>
      <c r="D226" s="5">
        <f>-IPMT(InterestRate/12,1,Term*12,tblAnnuity[[#This Row],[BALANCE]])</f>
        <v>28003.827916042341</v>
      </c>
      <c r="E226" s="2">
        <f>SUM(tblAnnuity[[#This Row],[BALANCE]:[INTEREST EARNED]])</f>
        <v>4228578.0153223928</v>
      </c>
      <c r="F226" s="5">
        <f>tblAnnuity[[#This Row],[INTEREST EARNED]]-(tblAnnuity[[#This Row],[INTEREST EARNED]]*Contribution)</f>
        <v>0</v>
      </c>
      <c r="G226" s="5">
        <f>tblAnnuity[[#This Row],[INTEREST + BALANCE]]-tblAnnuity[[#This Row],[AMOUNT PAID TO INVESTOR]]</f>
        <v>4228578.0153223928</v>
      </c>
    </row>
    <row r="227" spans="2:7" ht="12.75" customHeight="1" x14ac:dyDescent="0.15">
      <c r="B227" s="3">
        <v>218</v>
      </c>
      <c r="C227" s="5">
        <f>IF(ROW()-ROW(tblAnnuity[[#Headers],[BALANCE]])=1,PresentValue,INDEX(tblAnnuity[NEW BALANCE],ROW()-ROW(tblAnnuity[[#Headers],[BALANCE]])-1,1))</f>
        <v>4228578.0153223928</v>
      </c>
      <c r="D227" s="5">
        <f>-IPMT(InterestRate/12,1,Term*12,tblAnnuity[[#This Row],[BALANCE]])</f>
        <v>28190.520102149287</v>
      </c>
      <c r="E227" s="2">
        <f>SUM(tblAnnuity[[#This Row],[BALANCE]:[INTEREST EARNED]])</f>
        <v>4256768.5354245417</v>
      </c>
      <c r="F227" s="5">
        <f>tblAnnuity[[#This Row],[INTEREST EARNED]]-(tblAnnuity[[#This Row],[INTEREST EARNED]]*Contribution)</f>
        <v>0</v>
      </c>
      <c r="G227" s="5">
        <f>tblAnnuity[[#This Row],[INTEREST + BALANCE]]-tblAnnuity[[#This Row],[AMOUNT PAID TO INVESTOR]]</f>
        <v>4256768.5354245417</v>
      </c>
    </row>
    <row r="228" spans="2:7" ht="12.75" customHeight="1" x14ac:dyDescent="0.15">
      <c r="B228" s="3">
        <v>219</v>
      </c>
      <c r="C228" s="5">
        <f>IF(ROW()-ROW(tblAnnuity[[#Headers],[BALANCE]])=1,PresentValue,INDEX(tblAnnuity[NEW BALANCE],ROW()-ROW(tblAnnuity[[#Headers],[BALANCE]])-1,1))</f>
        <v>4256768.5354245417</v>
      </c>
      <c r="D228" s="5">
        <f>-IPMT(InterestRate/12,1,Term*12,tblAnnuity[[#This Row],[BALANCE]])</f>
        <v>28378.456902830279</v>
      </c>
      <c r="E228" s="2">
        <f>SUM(tblAnnuity[[#This Row],[BALANCE]:[INTEREST EARNED]])</f>
        <v>4285146.9923273716</v>
      </c>
      <c r="F228" s="5">
        <f>tblAnnuity[[#This Row],[INTEREST EARNED]]-(tblAnnuity[[#This Row],[INTEREST EARNED]]*Contribution)</f>
        <v>0</v>
      </c>
      <c r="G228" s="5">
        <f>tblAnnuity[[#This Row],[INTEREST + BALANCE]]-tblAnnuity[[#This Row],[AMOUNT PAID TO INVESTOR]]</f>
        <v>4285146.9923273716</v>
      </c>
    </row>
    <row r="229" spans="2:7" ht="12.75" customHeight="1" x14ac:dyDescent="0.15">
      <c r="B229" s="3">
        <v>220</v>
      </c>
      <c r="C229" s="5">
        <f>IF(ROW()-ROW(tblAnnuity[[#Headers],[BALANCE]])=1,PresentValue,INDEX(tblAnnuity[NEW BALANCE],ROW()-ROW(tblAnnuity[[#Headers],[BALANCE]])-1,1))</f>
        <v>4285146.9923273716</v>
      </c>
      <c r="D229" s="5">
        <f>-IPMT(InterestRate/12,1,Term*12,tblAnnuity[[#This Row],[BALANCE]])</f>
        <v>28567.646615515812</v>
      </c>
      <c r="E229" s="2">
        <f>SUM(tblAnnuity[[#This Row],[BALANCE]:[INTEREST EARNED]])</f>
        <v>4313714.6389428871</v>
      </c>
      <c r="F229" s="5">
        <f>tblAnnuity[[#This Row],[INTEREST EARNED]]-(tblAnnuity[[#This Row],[INTEREST EARNED]]*Contribution)</f>
        <v>0</v>
      </c>
      <c r="G229" s="5">
        <f>tblAnnuity[[#This Row],[INTEREST + BALANCE]]-tblAnnuity[[#This Row],[AMOUNT PAID TO INVESTOR]]</f>
        <v>4313714.6389428871</v>
      </c>
    </row>
    <row r="230" spans="2:7" ht="12.75" customHeight="1" x14ac:dyDescent="0.15">
      <c r="B230" s="3">
        <v>221</v>
      </c>
      <c r="C230" s="5">
        <f>IF(ROW()-ROW(tblAnnuity[[#Headers],[BALANCE]])=1,PresentValue,INDEX(tblAnnuity[NEW BALANCE],ROW()-ROW(tblAnnuity[[#Headers],[BALANCE]])-1,1))</f>
        <v>4313714.6389428871</v>
      </c>
      <c r="D230" s="5">
        <f>-IPMT(InterestRate/12,1,Term*12,tblAnnuity[[#This Row],[BALANCE]])</f>
        <v>28758.097592952581</v>
      </c>
      <c r="E230" s="2">
        <f>SUM(tblAnnuity[[#This Row],[BALANCE]:[INTEREST EARNED]])</f>
        <v>4342472.7365358397</v>
      </c>
      <c r="F230" s="5">
        <f>tblAnnuity[[#This Row],[INTEREST EARNED]]-(tblAnnuity[[#This Row],[INTEREST EARNED]]*Contribution)</f>
        <v>0</v>
      </c>
      <c r="G230" s="5">
        <f>tblAnnuity[[#This Row],[INTEREST + BALANCE]]-tblAnnuity[[#This Row],[AMOUNT PAID TO INVESTOR]]</f>
        <v>4342472.7365358397</v>
      </c>
    </row>
    <row r="231" spans="2:7" ht="12.75" customHeight="1" x14ac:dyDescent="0.15">
      <c r="B231" s="3">
        <v>222</v>
      </c>
      <c r="C231" s="5">
        <f>IF(ROW()-ROW(tblAnnuity[[#Headers],[BALANCE]])=1,PresentValue,INDEX(tblAnnuity[NEW BALANCE],ROW()-ROW(tblAnnuity[[#Headers],[BALANCE]])-1,1))</f>
        <v>4342472.7365358397</v>
      </c>
      <c r="D231" s="5">
        <f>-IPMT(InterestRate/12,1,Term*12,tblAnnuity[[#This Row],[BALANCE]])</f>
        <v>28949.818243572267</v>
      </c>
      <c r="E231" s="2">
        <f>SUM(tblAnnuity[[#This Row],[BALANCE]:[INTEREST EARNED]])</f>
        <v>4371422.5547794122</v>
      </c>
      <c r="F231" s="5">
        <f>tblAnnuity[[#This Row],[INTEREST EARNED]]-(tblAnnuity[[#This Row],[INTEREST EARNED]]*Contribution)</f>
        <v>0</v>
      </c>
      <c r="G231" s="5">
        <f>tblAnnuity[[#This Row],[INTEREST + BALANCE]]-tblAnnuity[[#This Row],[AMOUNT PAID TO INVESTOR]]</f>
        <v>4371422.5547794122</v>
      </c>
    </row>
    <row r="232" spans="2:7" ht="12.75" customHeight="1" x14ac:dyDescent="0.15">
      <c r="B232" s="3">
        <v>223</v>
      </c>
      <c r="C232" s="5">
        <f>IF(ROW()-ROW(tblAnnuity[[#Headers],[BALANCE]])=1,PresentValue,INDEX(tblAnnuity[NEW BALANCE],ROW()-ROW(tblAnnuity[[#Headers],[BALANCE]])-1,1))</f>
        <v>4371422.5547794122</v>
      </c>
      <c r="D232" s="5">
        <f>-IPMT(InterestRate/12,1,Term*12,tblAnnuity[[#This Row],[BALANCE]])</f>
        <v>29142.817031862749</v>
      </c>
      <c r="E232" s="2">
        <f>SUM(tblAnnuity[[#This Row],[BALANCE]:[INTEREST EARNED]])</f>
        <v>4400565.3718112754</v>
      </c>
      <c r="F232" s="5">
        <f>tblAnnuity[[#This Row],[INTEREST EARNED]]-(tblAnnuity[[#This Row],[INTEREST EARNED]]*Contribution)</f>
        <v>0</v>
      </c>
      <c r="G232" s="5">
        <f>tblAnnuity[[#This Row],[INTEREST + BALANCE]]-tblAnnuity[[#This Row],[AMOUNT PAID TO INVESTOR]]</f>
        <v>4400565.3718112754</v>
      </c>
    </row>
    <row r="233" spans="2:7" ht="12.75" customHeight="1" x14ac:dyDescent="0.15">
      <c r="B233" s="3">
        <v>224</v>
      </c>
      <c r="C233" s="5">
        <f>IF(ROW()-ROW(tblAnnuity[[#Headers],[BALANCE]])=1,PresentValue,INDEX(tblAnnuity[NEW BALANCE],ROW()-ROW(tblAnnuity[[#Headers],[BALANCE]])-1,1))</f>
        <v>4400565.3718112754</v>
      </c>
      <c r="D233" s="5">
        <f>-IPMT(InterestRate/12,1,Term*12,tblAnnuity[[#This Row],[BALANCE]])</f>
        <v>29337.102478741839</v>
      </c>
      <c r="E233" s="2">
        <f>SUM(tblAnnuity[[#This Row],[BALANCE]:[INTEREST EARNED]])</f>
        <v>4429902.474290017</v>
      </c>
      <c r="F233" s="5">
        <f>tblAnnuity[[#This Row],[INTEREST EARNED]]-(tblAnnuity[[#This Row],[INTEREST EARNED]]*Contribution)</f>
        <v>0</v>
      </c>
      <c r="G233" s="5">
        <f>tblAnnuity[[#This Row],[INTEREST + BALANCE]]-tblAnnuity[[#This Row],[AMOUNT PAID TO INVESTOR]]</f>
        <v>4429902.474290017</v>
      </c>
    </row>
    <row r="234" spans="2:7" ht="12.75" customHeight="1" x14ac:dyDescent="0.15">
      <c r="B234" s="3">
        <v>225</v>
      </c>
      <c r="C234" s="5">
        <f>IF(ROW()-ROW(tblAnnuity[[#Headers],[BALANCE]])=1,PresentValue,INDEX(tblAnnuity[NEW BALANCE],ROW()-ROW(tblAnnuity[[#Headers],[BALANCE]])-1,1))</f>
        <v>4429902.474290017</v>
      </c>
      <c r="D234" s="5">
        <f>-IPMT(InterestRate/12,1,Term*12,tblAnnuity[[#This Row],[BALANCE]])</f>
        <v>29532.683161933448</v>
      </c>
      <c r="E234" s="2">
        <f>SUM(tblAnnuity[[#This Row],[BALANCE]:[INTEREST EARNED]])</f>
        <v>4459435.1574519509</v>
      </c>
      <c r="F234" s="5">
        <f>tblAnnuity[[#This Row],[INTEREST EARNED]]-(tblAnnuity[[#This Row],[INTEREST EARNED]]*Contribution)</f>
        <v>0</v>
      </c>
      <c r="G234" s="5">
        <f>tblAnnuity[[#This Row],[INTEREST + BALANCE]]-tblAnnuity[[#This Row],[AMOUNT PAID TO INVESTOR]]</f>
        <v>4459435.1574519509</v>
      </c>
    </row>
    <row r="235" spans="2:7" ht="12.75" customHeight="1" x14ac:dyDescent="0.15">
      <c r="B235" s="3">
        <v>226</v>
      </c>
      <c r="C235" s="5">
        <f>IF(ROW()-ROW(tblAnnuity[[#Headers],[BALANCE]])=1,PresentValue,INDEX(tblAnnuity[NEW BALANCE],ROW()-ROW(tblAnnuity[[#Headers],[BALANCE]])-1,1))</f>
        <v>4459435.1574519509</v>
      </c>
      <c r="D235" s="5">
        <f>-IPMT(InterestRate/12,1,Term*12,tblAnnuity[[#This Row],[BALANCE]])</f>
        <v>29729.567716346341</v>
      </c>
      <c r="E235" s="2">
        <f>SUM(tblAnnuity[[#This Row],[BALANCE]:[INTEREST EARNED]])</f>
        <v>4489164.7251682971</v>
      </c>
      <c r="F235" s="5">
        <f>tblAnnuity[[#This Row],[INTEREST EARNED]]-(tblAnnuity[[#This Row],[INTEREST EARNED]]*Contribution)</f>
        <v>0</v>
      </c>
      <c r="G235" s="5">
        <f>tblAnnuity[[#This Row],[INTEREST + BALANCE]]-tblAnnuity[[#This Row],[AMOUNT PAID TO INVESTOR]]</f>
        <v>4489164.7251682971</v>
      </c>
    </row>
    <row r="236" spans="2:7" ht="12.75" customHeight="1" x14ac:dyDescent="0.15">
      <c r="B236" s="3">
        <v>227</v>
      </c>
      <c r="C236" s="5">
        <f>IF(ROW()-ROW(tblAnnuity[[#Headers],[BALANCE]])=1,PresentValue,INDEX(tblAnnuity[NEW BALANCE],ROW()-ROW(tblAnnuity[[#Headers],[BALANCE]])-1,1))</f>
        <v>4489164.7251682971</v>
      </c>
      <c r="D236" s="5">
        <f>-IPMT(InterestRate/12,1,Term*12,tblAnnuity[[#This Row],[BALANCE]])</f>
        <v>29927.764834455316</v>
      </c>
      <c r="E236" s="2">
        <f>SUM(tblAnnuity[[#This Row],[BALANCE]:[INTEREST EARNED]])</f>
        <v>4519092.4900027523</v>
      </c>
      <c r="F236" s="5">
        <f>tblAnnuity[[#This Row],[INTEREST EARNED]]-(tblAnnuity[[#This Row],[INTEREST EARNED]]*Contribution)</f>
        <v>0</v>
      </c>
      <c r="G236" s="5">
        <f>tblAnnuity[[#This Row],[INTEREST + BALANCE]]-tblAnnuity[[#This Row],[AMOUNT PAID TO INVESTOR]]</f>
        <v>4519092.4900027523</v>
      </c>
    </row>
    <row r="237" spans="2:7" ht="12.75" customHeight="1" x14ac:dyDescent="0.15">
      <c r="B237" s="3">
        <v>228</v>
      </c>
      <c r="C237" s="5">
        <f>IF(ROW()-ROW(tblAnnuity[[#Headers],[BALANCE]])=1,PresentValue,INDEX(tblAnnuity[NEW BALANCE],ROW()-ROW(tblAnnuity[[#Headers],[BALANCE]])-1,1))</f>
        <v>4519092.4900027523</v>
      </c>
      <c r="D237" s="5">
        <f>-IPMT(InterestRate/12,1,Term*12,tblAnnuity[[#This Row],[BALANCE]])</f>
        <v>30127.283266685015</v>
      </c>
      <c r="E237" s="2">
        <f>SUM(tblAnnuity[[#This Row],[BALANCE]:[INTEREST EARNED]])</f>
        <v>4549219.7732694373</v>
      </c>
      <c r="F237" s="5">
        <f>tblAnnuity[[#This Row],[INTEREST EARNED]]-(tblAnnuity[[#This Row],[INTEREST EARNED]]*Contribution)</f>
        <v>0</v>
      </c>
      <c r="G237" s="5">
        <f>tblAnnuity[[#This Row],[INTEREST + BALANCE]]-tblAnnuity[[#This Row],[AMOUNT PAID TO INVESTOR]]</f>
        <v>4549219.7732694373</v>
      </c>
    </row>
    <row r="238" spans="2:7" ht="12.75" customHeight="1" x14ac:dyDescent="0.15">
      <c r="B238" s="3">
        <v>229</v>
      </c>
      <c r="C238" s="5">
        <f>IF(ROW()-ROW(tblAnnuity[[#Headers],[BALANCE]])=1,PresentValue,INDEX(tblAnnuity[NEW BALANCE],ROW()-ROW(tblAnnuity[[#Headers],[BALANCE]])-1,1))</f>
        <v>4549219.7732694373</v>
      </c>
      <c r="D238" s="5">
        <f>-IPMT(InterestRate/12,1,Term*12,tblAnnuity[[#This Row],[BALANCE]])</f>
        <v>30328.131821796251</v>
      </c>
      <c r="E238" s="2">
        <f>SUM(tblAnnuity[[#This Row],[BALANCE]:[INTEREST EARNED]])</f>
        <v>4579547.9050912336</v>
      </c>
      <c r="F238" s="5">
        <f>tblAnnuity[[#This Row],[INTEREST EARNED]]-(tblAnnuity[[#This Row],[INTEREST EARNED]]*Contribution)</f>
        <v>0</v>
      </c>
      <c r="G238" s="5">
        <f>tblAnnuity[[#This Row],[INTEREST + BALANCE]]-tblAnnuity[[#This Row],[AMOUNT PAID TO INVESTOR]]</f>
        <v>4579547.9050912336</v>
      </c>
    </row>
    <row r="239" spans="2:7" ht="12.75" customHeight="1" x14ac:dyDescent="0.15">
      <c r="B239" s="3">
        <v>230</v>
      </c>
      <c r="C239" s="5">
        <f>IF(ROW()-ROW(tblAnnuity[[#Headers],[BALANCE]])=1,PresentValue,INDEX(tblAnnuity[NEW BALANCE],ROW()-ROW(tblAnnuity[[#Headers],[BALANCE]])-1,1))</f>
        <v>4579547.9050912336</v>
      </c>
      <c r="D239" s="5">
        <f>-IPMT(InterestRate/12,1,Term*12,tblAnnuity[[#This Row],[BALANCE]])</f>
        <v>30530.319367274893</v>
      </c>
      <c r="E239" s="2">
        <f>SUM(tblAnnuity[[#This Row],[BALANCE]:[INTEREST EARNED]])</f>
        <v>4610078.2244585082</v>
      </c>
      <c r="F239" s="5">
        <f>tblAnnuity[[#This Row],[INTEREST EARNED]]-(tblAnnuity[[#This Row],[INTEREST EARNED]]*Contribution)</f>
        <v>0</v>
      </c>
      <c r="G239" s="5">
        <f>tblAnnuity[[#This Row],[INTEREST + BALANCE]]-tblAnnuity[[#This Row],[AMOUNT PAID TO INVESTOR]]</f>
        <v>4610078.2244585082</v>
      </c>
    </row>
    <row r="240" spans="2:7" ht="12.75" customHeight="1" x14ac:dyDescent="0.15">
      <c r="B240" s="3">
        <v>231</v>
      </c>
      <c r="C240" s="5">
        <f>IF(ROW()-ROW(tblAnnuity[[#Headers],[BALANCE]])=1,PresentValue,INDEX(tblAnnuity[NEW BALANCE],ROW()-ROW(tblAnnuity[[#Headers],[BALANCE]])-1,1))</f>
        <v>4610078.2244585082</v>
      </c>
      <c r="D240" s="5">
        <f>-IPMT(InterestRate/12,1,Term*12,tblAnnuity[[#This Row],[BALANCE]])</f>
        <v>30733.85482972339</v>
      </c>
      <c r="E240" s="2">
        <f>SUM(tblAnnuity[[#This Row],[BALANCE]:[INTEREST EARNED]])</f>
        <v>4640812.0792882312</v>
      </c>
      <c r="F240" s="5">
        <f>tblAnnuity[[#This Row],[INTEREST EARNED]]-(tblAnnuity[[#This Row],[INTEREST EARNED]]*Contribution)</f>
        <v>0</v>
      </c>
      <c r="G240" s="5">
        <f>tblAnnuity[[#This Row],[INTEREST + BALANCE]]-tblAnnuity[[#This Row],[AMOUNT PAID TO INVESTOR]]</f>
        <v>4640812.0792882312</v>
      </c>
    </row>
    <row r="241" spans="2:7" ht="12.75" customHeight="1" x14ac:dyDescent="0.15">
      <c r="B241" s="3">
        <v>232</v>
      </c>
      <c r="C241" s="5">
        <f>IF(ROW()-ROW(tblAnnuity[[#Headers],[BALANCE]])=1,PresentValue,INDEX(tblAnnuity[NEW BALANCE],ROW()-ROW(tblAnnuity[[#Headers],[BALANCE]])-1,1))</f>
        <v>4640812.0792882312</v>
      </c>
      <c r="D241" s="5">
        <f>-IPMT(InterestRate/12,1,Term*12,tblAnnuity[[#This Row],[BALANCE]])</f>
        <v>30938.747195254877</v>
      </c>
      <c r="E241" s="2">
        <f>SUM(tblAnnuity[[#This Row],[BALANCE]:[INTEREST EARNED]])</f>
        <v>4671750.8264834862</v>
      </c>
      <c r="F241" s="5">
        <f>tblAnnuity[[#This Row],[INTEREST EARNED]]-(tblAnnuity[[#This Row],[INTEREST EARNED]]*Contribution)</f>
        <v>0</v>
      </c>
      <c r="G241" s="5">
        <f>tblAnnuity[[#This Row],[INTEREST + BALANCE]]-tblAnnuity[[#This Row],[AMOUNT PAID TO INVESTOR]]</f>
        <v>4671750.8264834862</v>
      </c>
    </row>
    <row r="242" spans="2:7" ht="12.75" customHeight="1" x14ac:dyDescent="0.15">
      <c r="B242" s="3">
        <v>233</v>
      </c>
      <c r="C242" s="5">
        <f>IF(ROW()-ROW(tblAnnuity[[#Headers],[BALANCE]])=1,PresentValue,INDEX(tblAnnuity[NEW BALANCE],ROW()-ROW(tblAnnuity[[#Headers],[BALANCE]])-1,1))</f>
        <v>4671750.8264834862</v>
      </c>
      <c r="D242" s="5">
        <f>-IPMT(InterestRate/12,1,Term*12,tblAnnuity[[#This Row],[BALANCE]])</f>
        <v>31145.00550988991</v>
      </c>
      <c r="E242" s="2">
        <f>SUM(tblAnnuity[[#This Row],[BALANCE]:[INTEREST EARNED]])</f>
        <v>4702895.8319933759</v>
      </c>
      <c r="F242" s="5">
        <f>tblAnnuity[[#This Row],[INTEREST EARNED]]-(tblAnnuity[[#This Row],[INTEREST EARNED]]*Contribution)</f>
        <v>0</v>
      </c>
      <c r="G242" s="5">
        <f>tblAnnuity[[#This Row],[INTEREST + BALANCE]]-tblAnnuity[[#This Row],[AMOUNT PAID TO INVESTOR]]</f>
        <v>4702895.8319933759</v>
      </c>
    </row>
    <row r="243" spans="2:7" ht="12.75" customHeight="1" x14ac:dyDescent="0.15">
      <c r="B243" s="3">
        <v>234</v>
      </c>
      <c r="C243" s="5">
        <f>IF(ROW()-ROW(tblAnnuity[[#Headers],[BALANCE]])=1,PresentValue,INDEX(tblAnnuity[NEW BALANCE],ROW()-ROW(tblAnnuity[[#Headers],[BALANCE]])-1,1))</f>
        <v>4702895.8319933759</v>
      </c>
      <c r="D243" s="5">
        <f>-IPMT(InterestRate/12,1,Term*12,tblAnnuity[[#This Row],[BALANCE]])</f>
        <v>31352.638879955841</v>
      </c>
      <c r="E243" s="2">
        <f>SUM(tblAnnuity[[#This Row],[BALANCE]:[INTEREST EARNED]])</f>
        <v>4734248.4708733317</v>
      </c>
      <c r="F243" s="5">
        <f>tblAnnuity[[#This Row],[INTEREST EARNED]]-(tblAnnuity[[#This Row],[INTEREST EARNED]]*Contribution)</f>
        <v>0</v>
      </c>
      <c r="G243" s="5">
        <f>tblAnnuity[[#This Row],[INTEREST + BALANCE]]-tblAnnuity[[#This Row],[AMOUNT PAID TO INVESTOR]]</f>
        <v>4734248.4708733317</v>
      </c>
    </row>
    <row r="244" spans="2:7" ht="12.75" customHeight="1" x14ac:dyDescent="0.15">
      <c r="B244" s="3">
        <v>235</v>
      </c>
      <c r="C244" s="5">
        <f>IF(ROW()-ROW(tblAnnuity[[#Headers],[BALANCE]])=1,PresentValue,INDEX(tblAnnuity[NEW BALANCE],ROW()-ROW(tblAnnuity[[#Headers],[BALANCE]])-1,1))</f>
        <v>4734248.4708733317</v>
      </c>
      <c r="D244" s="5">
        <f>-IPMT(InterestRate/12,1,Term*12,tblAnnuity[[#This Row],[BALANCE]])</f>
        <v>31561.656472488881</v>
      </c>
      <c r="E244" s="2">
        <f>SUM(tblAnnuity[[#This Row],[BALANCE]:[INTEREST EARNED]])</f>
        <v>4765810.1273458209</v>
      </c>
      <c r="F244" s="5">
        <f>tblAnnuity[[#This Row],[INTEREST EARNED]]-(tblAnnuity[[#This Row],[INTEREST EARNED]]*Contribution)</f>
        <v>0</v>
      </c>
      <c r="G244" s="5">
        <f>tblAnnuity[[#This Row],[INTEREST + BALANCE]]-tblAnnuity[[#This Row],[AMOUNT PAID TO INVESTOR]]</f>
        <v>4765810.1273458209</v>
      </c>
    </row>
    <row r="245" spans="2:7" ht="12.75" customHeight="1" x14ac:dyDescent="0.15">
      <c r="B245" s="3">
        <v>236</v>
      </c>
      <c r="C245" s="5">
        <f>IF(ROW()-ROW(tblAnnuity[[#Headers],[BALANCE]])=1,PresentValue,INDEX(tblAnnuity[NEW BALANCE],ROW()-ROW(tblAnnuity[[#Headers],[BALANCE]])-1,1))</f>
        <v>4765810.1273458209</v>
      </c>
      <c r="D245" s="5">
        <f>-IPMT(InterestRate/12,1,Term*12,tblAnnuity[[#This Row],[BALANCE]])</f>
        <v>31772.06751563881</v>
      </c>
      <c r="E245" s="2">
        <f>SUM(tblAnnuity[[#This Row],[BALANCE]:[INTEREST EARNED]])</f>
        <v>4797582.1948614595</v>
      </c>
      <c r="F245" s="5">
        <f>tblAnnuity[[#This Row],[INTEREST EARNED]]-(tblAnnuity[[#This Row],[INTEREST EARNED]]*Contribution)</f>
        <v>0</v>
      </c>
      <c r="G245" s="5">
        <f>tblAnnuity[[#This Row],[INTEREST + BALANCE]]-tblAnnuity[[#This Row],[AMOUNT PAID TO INVESTOR]]</f>
        <v>4797582.1948614595</v>
      </c>
    </row>
    <row r="246" spans="2:7" ht="12.75" customHeight="1" x14ac:dyDescent="0.15">
      <c r="B246" s="3">
        <v>237</v>
      </c>
      <c r="C246" s="5">
        <f>IF(ROW()-ROW(tblAnnuity[[#Headers],[BALANCE]])=1,PresentValue,INDEX(tblAnnuity[NEW BALANCE],ROW()-ROW(tblAnnuity[[#Headers],[BALANCE]])-1,1))</f>
        <v>4797582.1948614595</v>
      </c>
      <c r="D246" s="5">
        <f>-IPMT(InterestRate/12,1,Term*12,tblAnnuity[[#This Row],[BALANCE]])</f>
        <v>31983.881299076398</v>
      </c>
      <c r="E246" s="2">
        <f>SUM(tblAnnuity[[#This Row],[BALANCE]:[INTEREST EARNED]])</f>
        <v>4829566.0761605361</v>
      </c>
      <c r="F246" s="5">
        <f>tblAnnuity[[#This Row],[INTEREST EARNED]]-(tblAnnuity[[#This Row],[INTEREST EARNED]]*Contribution)</f>
        <v>0</v>
      </c>
      <c r="G246" s="5">
        <f>tblAnnuity[[#This Row],[INTEREST + BALANCE]]-tblAnnuity[[#This Row],[AMOUNT PAID TO INVESTOR]]</f>
        <v>4829566.0761605361</v>
      </c>
    </row>
    <row r="247" spans="2:7" ht="12.75" customHeight="1" x14ac:dyDescent="0.15">
      <c r="B247" s="3">
        <v>238</v>
      </c>
      <c r="C247" s="5">
        <f>IF(ROW()-ROW(tblAnnuity[[#Headers],[BALANCE]])=1,PresentValue,INDEX(tblAnnuity[NEW BALANCE],ROW()-ROW(tblAnnuity[[#Headers],[BALANCE]])-1,1))</f>
        <v>4829566.0761605361</v>
      </c>
      <c r="D247" s="5">
        <f>-IPMT(InterestRate/12,1,Term*12,tblAnnuity[[#This Row],[BALANCE]])</f>
        <v>32197.107174403576</v>
      </c>
      <c r="E247" s="2">
        <f>SUM(tblAnnuity[[#This Row],[BALANCE]:[INTEREST EARNED]])</f>
        <v>4861763.1833349401</v>
      </c>
      <c r="F247" s="5">
        <f>tblAnnuity[[#This Row],[INTEREST EARNED]]-(tblAnnuity[[#This Row],[INTEREST EARNED]]*Contribution)</f>
        <v>0</v>
      </c>
      <c r="G247" s="5">
        <f>tblAnnuity[[#This Row],[INTEREST + BALANCE]]-tblAnnuity[[#This Row],[AMOUNT PAID TO INVESTOR]]</f>
        <v>4861763.1833349401</v>
      </c>
    </row>
    <row r="248" spans="2:7" ht="12.75" customHeight="1" x14ac:dyDescent="0.15">
      <c r="B248" s="3">
        <v>239</v>
      </c>
      <c r="C248" s="5">
        <f>IF(ROW()-ROW(tblAnnuity[[#Headers],[BALANCE]])=1,PresentValue,INDEX(tblAnnuity[NEW BALANCE],ROW()-ROW(tblAnnuity[[#Headers],[BALANCE]])-1,1))</f>
        <v>4861763.1833349401</v>
      </c>
      <c r="D248" s="5">
        <f>-IPMT(InterestRate/12,1,Term*12,tblAnnuity[[#This Row],[BALANCE]])</f>
        <v>32411.754555566269</v>
      </c>
      <c r="E248" s="2">
        <f>SUM(tblAnnuity[[#This Row],[BALANCE]:[INTEREST EARNED]])</f>
        <v>4894174.9378905063</v>
      </c>
      <c r="F248" s="5">
        <f>tblAnnuity[[#This Row],[INTEREST EARNED]]-(tblAnnuity[[#This Row],[INTEREST EARNED]]*Contribution)</f>
        <v>0</v>
      </c>
      <c r="G248" s="5">
        <f>tblAnnuity[[#This Row],[INTEREST + BALANCE]]-tblAnnuity[[#This Row],[AMOUNT PAID TO INVESTOR]]</f>
        <v>4894174.9378905063</v>
      </c>
    </row>
    <row r="249" spans="2:7" s="6" customFormat="1" ht="12.75" customHeight="1" x14ac:dyDescent="0.15">
      <c r="B249" s="3">
        <v>240</v>
      </c>
      <c r="C249" s="5">
        <f>IF(ROW()-ROW(tblAnnuity[[#Headers],[BALANCE]])=1,PresentValue,INDEX(tblAnnuity[NEW BALANCE],ROW()-ROW(tblAnnuity[[#Headers],[BALANCE]])-1,1))</f>
        <v>4894174.9378905063</v>
      </c>
      <c r="D249" s="5">
        <f>-IPMT(InterestRate/12,1,Term*12,tblAnnuity[[#This Row],[BALANCE]])</f>
        <v>32627.832919270044</v>
      </c>
      <c r="E249" s="2">
        <f>SUM(tblAnnuity[[#This Row],[BALANCE]:[INTEREST EARNED]])</f>
        <v>4926802.7708097761</v>
      </c>
      <c r="F249" s="5">
        <f>tblAnnuity[[#This Row],[INTEREST EARNED]]-(tblAnnuity[[#This Row],[INTEREST EARNED]]*Contribution)</f>
        <v>0</v>
      </c>
      <c r="G249" s="5">
        <f>tblAnnuity[[#This Row],[INTEREST + BALANCE]]-tblAnnuity[[#This Row],[AMOUNT PAID TO INVESTOR]]</f>
        <v>4926802.7708097761</v>
      </c>
    </row>
    <row r="250" spans="2:7" ht="12.75" customHeight="1" x14ac:dyDescent="0.15">
      <c r="B250" s="3"/>
      <c r="C250" s="5"/>
      <c r="D250" s="5"/>
      <c r="E250" s="2"/>
      <c r="F250" s="5"/>
      <c r="G250" s="5"/>
    </row>
    <row r="251" spans="2:7" ht="12.75" customHeight="1" x14ac:dyDescent="0.15">
      <c r="B251" s="3"/>
      <c r="C251"/>
      <c r="D251" s="5"/>
      <c r="E251" s="2"/>
      <c r="F251" s="5"/>
      <c r="G251" s="5"/>
    </row>
    <row r="252" spans="2:7" ht="12.75" customHeight="1" x14ac:dyDescent="0.15">
      <c r="B252" s="3"/>
      <c r="C252" s="5"/>
      <c r="D252" s="5"/>
      <c r="E252" s="2"/>
      <c r="F252" s="5"/>
      <c r="G252" s="5"/>
    </row>
    <row r="253" spans="2:7" ht="12.75" customHeight="1" x14ac:dyDescent="0.15">
      <c r="B253" s="3"/>
      <c r="C253" s="5"/>
      <c r="D253" s="5"/>
      <c r="E253" s="2"/>
      <c r="F253" s="5"/>
      <c r="G253" s="5"/>
    </row>
    <row r="254" spans="2:7" ht="12.75" customHeight="1" x14ac:dyDescent="0.15">
      <c r="B254" s="3"/>
      <c r="C254" s="5"/>
      <c r="D254" s="5"/>
      <c r="E254" s="2"/>
      <c r="F254" s="5"/>
      <c r="G254" s="5"/>
    </row>
    <row r="255" spans="2:7" ht="12.75" customHeight="1" x14ac:dyDescent="0.15">
      <c r="B255" s="3"/>
      <c r="C255" s="5"/>
      <c r="D255" s="5"/>
      <c r="E255" s="2"/>
      <c r="F255" s="5"/>
      <c r="G255" s="5"/>
    </row>
    <row r="256" spans="2:7" ht="12.75" customHeight="1" x14ac:dyDescent="0.15">
      <c r="B256" s="3"/>
      <c r="C256" s="5"/>
      <c r="D256" s="5"/>
      <c r="E256" s="2"/>
      <c r="F256" s="5"/>
      <c r="G256" s="5"/>
    </row>
    <row r="257" spans="2:7" ht="12.75" customHeight="1" x14ac:dyDescent="0.15">
      <c r="B257" s="3"/>
      <c r="C257" s="5"/>
      <c r="D257" s="5"/>
      <c r="E257" s="2"/>
      <c r="F257" s="5"/>
      <c r="G257" s="5"/>
    </row>
    <row r="258" spans="2:7" ht="12.75" customHeight="1" x14ac:dyDescent="0.15">
      <c r="B258" s="3"/>
      <c r="C258" s="5"/>
      <c r="D258" s="5"/>
      <c r="E258" s="2"/>
      <c r="F258" s="5"/>
      <c r="G258" s="5"/>
    </row>
    <row r="259" spans="2:7" ht="12.75" customHeight="1" x14ac:dyDescent="0.15">
      <c r="B259" s="3"/>
      <c r="C259" s="5"/>
      <c r="D259" s="5"/>
      <c r="E259" s="2"/>
      <c r="F259" s="5"/>
      <c r="G259" s="5"/>
    </row>
    <row r="260" spans="2:7" ht="12.75" customHeight="1" x14ac:dyDescent="0.15">
      <c r="B260" s="3"/>
      <c r="C260" s="5"/>
      <c r="D260" s="5"/>
      <c r="E260" s="2"/>
      <c r="F260" s="5"/>
      <c r="G260" s="5"/>
    </row>
    <row r="261" spans="2:7" ht="12.75" customHeight="1" x14ac:dyDescent="0.15">
      <c r="B261" s="3"/>
      <c r="C261" s="5"/>
      <c r="D261" s="5"/>
      <c r="E261" s="2"/>
      <c r="F261" s="5"/>
      <c r="G261" s="5"/>
    </row>
    <row r="262" spans="2:7" ht="12.75" customHeight="1" x14ac:dyDescent="0.15">
      <c r="B262" s="3"/>
      <c r="C262" s="5"/>
      <c r="D262" s="5"/>
      <c r="E262" s="2"/>
      <c r="F262" s="5"/>
      <c r="G262" s="5"/>
    </row>
    <row r="263" spans="2:7" ht="12.75" customHeight="1" x14ac:dyDescent="0.15">
      <c r="B263" s="3"/>
      <c r="C263" s="5"/>
      <c r="D263" s="5"/>
      <c r="E263" s="2"/>
      <c r="F263" s="5"/>
      <c r="G263" s="5"/>
    </row>
    <row r="264" spans="2:7" ht="12.75" customHeight="1" x14ac:dyDescent="0.15">
      <c r="B264" s="3"/>
      <c r="C264" s="5"/>
      <c r="D264" s="5"/>
      <c r="E264" s="2"/>
      <c r="F264" s="5"/>
      <c r="G264" s="5"/>
    </row>
    <row r="265" spans="2:7" ht="12.75" customHeight="1" x14ac:dyDescent="0.15">
      <c r="B265" s="3"/>
      <c r="C265" s="5"/>
      <c r="D265" s="5"/>
      <c r="E265" s="2"/>
      <c r="F265" s="5"/>
      <c r="G265" s="5"/>
    </row>
    <row r="266" spans="2:7" ht="12.75" customHeight="1" x14ac:dyDescent="0.15">
      <c r="B266" s="3"/>
      <c r="C266" s="5"/>
      <c r="D266" s="5"/>
      <c r="E266" s="2"/>
      <c r="F266" s="5"/>
      <c r="G266" s="5"/>
    </row>
    <row r="267" spans="2:7" ht="12.75" customHeight="1" x14ac:dyDescent="0.15">
      <c r="B267" s="3"/>
      <c r="C267" s="5"/>
      <c r="D267" s="5"/>
      <c r="E267" s="2"/>
      <c r="F267" s="5"/>
      <c r="G267" s="5"/>
    </row>
    <row r="268" spans="2:7" ht="12.75" customHeight="1" x14ac:dyDescent="0.15">
      <c r="B268" s="3"/>
      <c r="C268" s="5"/>
      <c r="D268" s="5"/>
      <c r="E268" s="2"/>
      <c r="F268" s="5"/>
      <c r="G268" s="5"/>
    </row>
    <row r="269" spans="2:7" ht="12.75" customHeight="1" x14ac:dyDescent="0.15">
      <c r="B269" s="3"/>
      <c r="C269" s="5"/>
      <c r="D269" s="5"/>
      <c r="E269" s="2"/>
      <c r="F269" s="5"/>
      <c r="G269" s="5"/>
    </row>
    <row r="270" spans="2:7" ht="12.75" customHeight="1" x14ac:dyDescent="0.15">
      <c r="B270" s="3"/>
      <c r="C270" s="5"/>
      <c r="D270" s="5"/>
      <c r="E270" s="2"/>
      <c r="F270" s="5"/>
      <c r="G270" s="5"/>
    </row>
    <row r="271" spans="2:7" ht="12.75" customHeight="1" x14ac:dyDescent="0.15">
      <c r="B271" s="3"/>
      <c r="C271" s="5"/>
      <c r="D271" s="5"/>
      <c r="E271" s="2"/>
      <c r="F271" s="5"/>
      <c r="G271" s="5"/>
    </row>
    <row r="272" spans="2:7" ht="12.75" customHeight="1" x14ac:dyDescent="0.15">
      <c r="B272" s="3"/>
      <c r="C272" s="5"/>
      <c r="D272" s="5"/>
      <c r="E272" s="2"/>
      <c r="F272" s="5"/>
      <c r="G272" s="5"/>
    </row>
    <row r="273" spans="2:7" ht="12.75" customHeight="1" x14ac:dyDescent="0.15">
      <c r="B273" s="3"/>
      <c r="C273" s="5"/>
      <c r="D273" s="5"/>
      <c r="E273" s="2"/>
      <c r="F273" s="5"/>
      <c r="G273" s="5"/>
    </row>
    <row r="274" spans="2:7" ht="12.75" customHeight="1" x14ac:dyDescent="0.15">
      <c r="B274" s="3"/>
      <c r="C274" s="5"/>
      <c r="D274" s="5"/>
      <c r="E274" s="2"/>
      <c r="F274" s="5"/>
      <c r="G274" s="5"/>
    </row>
    <row r="275" spans="2:7" ht="12.75" customHeight="1" x14ac:dyDescent="0.15">
      <c r="B275" s="3"/>
      <c r="C275" s="5"/>
      <c r="D275" s="5"/>
      <c r="E275" s="2"/>
      <c r="F275" s="5"/>
      <c r="G275" s="5"/>
    </row>
    <row r="276" spans="2:7" ht="12.75" customHeight="1" x14ac:dyDescent="0.15">
      <c r="B276" s="3"/>
      <c r="C276" s="5"/>
      <c r="D276" s="5"/>
      <c r="E276" s="2"/>
      <c r="F276" s="5"/>
      <c r="G276" s="5"/>
    </row>
    <row r="277" spans="2:7" ht="12.75" customHeight="1" x14ac:dyDescent="0.15">
      <c r="B277" s="3"/>
      <c r="C277" s="5"/>
      <c r="D277" s="5"/>
      <c r="E277" s="2"/>
      <c r="F277" s="5"/>
      <c r="G277" s="5"/>
    </row>
    <row r="278" spans="2:7" ht="12.75" customHeight="1" x14ac:dyDescent="0.15">
      <c r="B278" s="3"/>
      <c r="C278" s="5"/>
      <c r="D278" s="5"/>
      <c r="E278" s="2"/>
      <c r="F278" s="5"/>
      <c r="G278" s="5"/>
    </row>
    <row r="279" spans="2:7" ht="12.75" customHeight="1" x14ac:dyDescent="0.15">
      <c r="B279" s="3"/>
      <c r="C279" s="5"/>
      <c r="D279" s="5"/>
      <c r="E279" s="2"/>
      <c r="F279" s="5"/>
      <c r="G279" s="5"/>
    </row>
    <row r="280" spans="2:7" ht="12.75" customHeight="1" x14ac:dyDescent="0.15">
      <c r="B280" s="3"/>
      <c r="C280" s="5"/>
      <c r="D280" s="5"/>
      <c r="E280" s="2"/>
      <c r="F280" s="5"/>
      <c r="G280" s="5"/>
    </row>
    <row r="281" spans="2:7" ht="12.75" customHeight="1" x14ac:dyDescent="0.15">
      <c r="B281" s="3"/>
      <c r="C281" s="5"/>
      <c r="D281" s="5"/>
      <c r="E281" s="2"/>
      <c r="F281" s="5"/>
      <c r="G281" s="5"/>
    </row>
    <row r="282" spans="2:7" ht="12.75" customHeight="1" x14ac:dyDescent="0.15">
      <c r="B282" s="3"/>
      <c r="C282" s="5"/>
      <c r="D282" s="5"/>
      <c r="E282" s="2"/>
      <c r="F282" s="5"/>
      <c r="G282" s="5"/>
    </row>
    <row r="283" spans="2:7" ht="12.75" customHeight="1" x14ac:dyDescent="0.15">
      <c r="B283" s="3"/>
      <c r="C283" s="5"/>
      <c r="D283" s="5"/>
      <c r="E283" s="2"/>
      <c r="F283" s="5"/>
      <c r="G283" s="5"/>
    </row>
    <row r="284" spans="2:7" ht="12.75" customHeight="1" x14ac:dyDescent="0.15">
      <c r="B284" s="3"/>
      <c r="C284" s="5"/>
      <c r="D284" s="5"/>
      <c r="E284" s="2"/>
      <c r="F284" s="5"/>
      <c r="G284" s="5"/>
    </row>
    <row r="285" spans="2:7" ht="12.75" customHeight="1" x14ac:dyDescent="0.15">
      <c r="B285" s="3"/>
      <c r="C285" s="5"/>
      <c r="D285" s="5"/>
      <c r="E285" s="2"/>
      <c r="F285" s="5"/>
      <c r="G285" s="5"/>
    </row>
    <row r="286" spans="2:7" ht="12.75" customHeight="1" x14ac:dyDescent="0.15">
      <c r="B286" s="3"/>
      <c r="C286" s="5"/>
      <c r="D286" s="5"/>
      <c r="E286" s="2"/>
      <c r="F286" s="5"/>
      <c r="G286" s="5"/>
    </row>
    <row r="287" spans="2:7" ht="12.75" customHeight="1" x14ac:dyDescent="0.15">
      <c r="B287" s="3"/>
      <c r="C287" s="5"/>
      <c r="D287" s="5"/>
      <c r="E287" s="2"/>
      <c r="F287" s="5"/>
      <c r="G287" s="5"/>
    </row>
    <row r="288" spans="2:7" ht="12.75" customHeight="1" x14ac:dyDescent="0.15">
      <c r="B288" s="3"/>
      <c r="C288" s="5"/>
      <c r="D288" s="5"/>
      <c r="E288" s="2"/>
      <c r="F288" s="5"/>
      <c r="G288" s="5"/>
    </row>
    <row r="289" spans="2:7" ht="12.75" customHeight="1" x14ac:dyDescent="0.15">
      <c r="B289" s="3"/>
      <c r="C289" s="5"/>
      <c r="D289" s="5"/>
      <c r="E289" s="2"/>
      <c r="F289" s="5"/>
      <c r="G289" s="5"/>
    </row>
    <row r="290" spans="2:7" ht="12.75" customHeight="1" x14ac:dyDescent="0.15">
      <c r="B290" s="3"/>
      <c r="C290" s="5"/>
      <c r="D290" s="5"/>
      <c r="E290" s="2"/>
      <c r="F290" s="5"/>
      <c r="G290" s="5"/>
    </row>
    <row r="291" spans="2:7" ht="12.75" customHeight="1" x14ac:dyDescent="0.15">
      <c r="B291" s="3"/>
      <c r="C291" s="5"/>
      <c r="D291" s="5"/>
      <c r="E291" s="2"/>
      <c r="F291" s="5"/>
      <c r="G291" s="5"/>
    </row>
    <row r="292" spans="2:7" ht="12.75" customHeight="1" x14ac:dyDescent="0.15">
      <c r="B292" s="3"/>
      <c r="C292" s="5"/>
      <c r="D292" s="5"/>
      <c r="E292" s="2"/>
      <c r="F292" s="5"/>
      <c r="G292" s="5"/>
    </row>
    <row r="293" spans="2:7" ht="12.75" customHeight="1" x14ac:dyDescent="0.15">
      <c r="B293" s="3"/>
      <c r="C293" s="5"/>
      <c r="D293" s="5"/>
      <c r="E293" s="2"/>
      <c r="F293" s="5"/>
      <c r="G293" s="5"/>
    </row>
    <row r="294" spans="2:7" ht="12.75" customHeight="1" x14ac:dyDescent="0.15">
      <c r="B294" s="3"/>
      <c r="C294" s="5"/>
      <c r="D294" s="5"/>
      <c r="E294" s="2"/>
      <c r="F294" s="5"/>
      <c r="G294" s="5"/>
    </row>
    <row r="295" spans="2:7" ht="12.75" customHeight="1" x14ac:dyDescent="0.15">
      <c r="B295" s="3"/>
      <c r="C295" s="5"/>
      <c r="D295" s="5"/>
      <c r="E295" s="2"/>
      <c r="F295" s="5"/>
      <c r="G295" s="5"/>
    </row>
    <row r="296" spans="2:7" ht="12.75" customHeight="1" x14ac:dyDescent="0.15">
      <c r="B296" s="3"/>
      <c r="C296" s="5"/>
      <c r="D296" s="5"/>
      <c r="E296" s="2"/>
      <c r="F296" s="5"/>
      <c r="G296" s="5"/>
    </row>
    <row r="297" spans="2:7" ht="12.75" customHeight="1" x14ac:dyDescent="0.15">
      <c r="B297" s="3"/>
      <c r="C297" s="5"/>
      <c r="D297" s="5"/>
      <c r="E297" s="2"/>
      <c r="F297" s="5"/>
      <c r="G297" s="5"/>
    </row>
    <row r="298" spans="2:7" ht="12.75" customHeight="1" x14ac:dyDescent="0.15">
      <c r="B298" s="3"/>
      <c r="C298" s="5"/>
      <c r="D298" s="5"/>
      <c r="E298" s="2"/>
      <c r="F298" s="5"/>
      <c r="G298" s="5"/>
    </row>
    <row r="299" spans="2:7" ht="12.75" customHeight="1" x14ac:dyDescent="0.15">
      <c r="B299" s="3"/>
      <c r="C299" s="5"/>
      <c r="D299" s="5"/>
      <c r="E299" s="2"/>
      <c r="F299" s="5"/>
      <c r="G299" s="5"/>
    </row>
    <row r="300" spans="2:7" ht="12.75" customHeight="1" x14ac:dyDescent="0.15">
      <c r="B300" s="3"/>
      <c r="C300" s="5"/>
      <c r="D300" s="5"/>
      <c r="E300" s="2"/>
      <c r="F300" s="5"/>
      <c r="G300" s="5"/>
    </row>
    <row r="301" spans="2:7" ht="12.75" customHeight="1" x14ac:dyDescent="0.15">
      <c r="B301" s="3"/>
      <c r="C301" s="5"/>
      <c r="D301" s="5"/>
      <c r="E301" s="2"/>
      <c r="F301" s="5"/>
      <c r="G301" s="5"/>
    </row>
    <row r="302" spans="2:7" ht="12.75" customHeight="1" x14ac:dyDescent="0.15">
      <c r="B302" s="3"/>
      <c r="C302" s="5"/>
      <c r="D302" s="5"/>
      <c r="E302" s="2"/>
      <c r="F302" s="5"/>
      <c r="G302" s="5"/>
    </row>
    <row r="303" spans="2:7" ht="12.75" customHeight="1" x14ac:dyDescent="0.15">
      <c r="B303" s="3"/>
      <c r="C303" s="5"/>
      <c r="D303" s="5"/>
      <c r="E303" s="2"/>
      <c r="F303" s="5"/>
      <c r="G303" s="5"/>
    </row>
    <row r="304" spans="2:7" ht="12.75" customHeight="1" x14ac:dyDescent="0.15">
      <c r="B304" s="3"/>
      <c r="C304" s="5"/>
      <c r="D304" s="5"/>
      <c r="E304" s="2"/>
      <c r="F304" s="5"/>
      <c r="G304" s="5"/>
    </row>
    <row r="305" spans="2:7" ht="12.75" customHeight="1" x14ac:dyDescent="0.15">
      <c r="B305" s="3"/>
      <c r="C305" s="5"/>
      <c r="D305" s="5"/>
      <c r="E305" s="2"/>
      <c r="F305" s="5"/>
      <c r="G305" s="5"/>
    </row>
    <row r="306" spans="2:7" ht="12.75" customHeight="1" x14ac:dyDescent="0.15">
      <c r="B306" s="3"/>
      <c r="C306" s="5"/>
      <c r="D306" s="5"/>
      <c r="E306" s="2"/>
      <c r="F306" s="5"/>
      <c r="G306" s="5"/>
    </row>
    <row r="307" spans="2:7" ht="12.75" customHeight="1" x14ac:dyDescent="0.15">
      <c r="B307" s="3"/>
      <c r="C307" s="5"/>
      <c r="D307" s="5"/>
      <c r="E307" s="2"/>
      <c r="F307" s="5"/>
      <c r="G307" s="5"/>
    </row>
    <row r="308" spans="2:7" ht="12.75" customHeight="1" x14ac:dyDescent="0.15">
      <c r="B308" s="3"/>
      <c r="C308" s="5"/>
      <c r="D308" s="5"/>
      <c r="E308" s="2"/>
      <c r="F308" s="5"/>
      <c r="G308" s="5"/>
    </row>
    <row r="309" spans="2:7" ht="12.75" customHeight="1" x14ac:dyDescent="0.15">
      <c r="B309" s="3"/>
      <c r="C309" s="5"/>
      <c r="D309" s="5"/>
      <c r="E309" s="2"/>
      <c r="F309" s="5"/>
      <c r="G309" s="5"/>
    </row>
    <row r="310" spans="2:7" ht="12.75" customHeight="1" x14ac:dyDescent="0.15">
      <c r="B310" s="3"/>
      <c r="C310" s="5"/>
      <c r="D310" s="5"/>
      <c r="E310" s="2"/>
      <c r="F310" s="5"/>
      <c r="G310" s="5"/>
    </row>
    <row r="311" spans="2:7" ht="12.75" customHeight="1" x14ac:dyDescent="0.15">
      <c r="B311" s="3"/>
      <c r="C311" s="5"/>
      <c r="D311" s="5"/>
      <c r="E311" s="2"/>
      <c r="F311" s="5"/>
      <c r="G311" s="5"/>
    </row>
    <row r="312" spans="2:7" ht="12.75" customHeight="1" x14ac:dyDescent="0.15">
      <c r="B312" s="3"/>
      <c r="C312" s="5"/>
      <c r="D312" s="5"/>
      <c r="E312" s="2"/>
      <c r="F312" s="5"/>
      <c r="G312" s="5"/>
    </row>
    <row r="313" spans="2:7" ht="12.75" customHeight="1" x14ac:dyDescent="0.15">
      <c r="B313" s="3"/>
      <c r="C313" s="5"/>
      <c r="D313" s="5"/>
      <c r="E313" s="2"/>
      <c r="F313" s="5"/>
      <c r="G313" s="5"/>
    </row>
    <row r="314" spans="2:7" ht="12.75" customHeight="1" x14ac:dyDescent="0.15">
      <c r="B314" s="3"/>
      <c r="C314" s="5"/>
      <c r="D314" s="5"/>
      <c r="E314" s="2"/>
      <c r="F314" s="5"/>
      <c r="G314" s="5"/>
    </row>
    <row r="315" spans="2:7" ht="12.75" customHeight="1" x14ac:dyDescent="0.15">
      <c r="B315" s="3"/>
      <c r="C315" s="5"/>
      <c r="D315" s="5"/>
      <c r="E315" s="2"/>
      <c r="F315" s="5"/>
      <c r="G315" s="5"/>
    </row>
    <row r="316" spans="2:7" ht="12.75" customHeight="1" x14ac:dyDescent="0.15">
      <c r="B316" s="3"/>
      <c r="C316" s="5"/>
      <c r="D316" s="5"/>
      <c r="E316" s="2"/>
      <c r="F316" s="5"/>
      <c r="G316" s="5"/>
    </row>
    <row r="317" spans="2:7" ht="12.75" customHeight="1" x14ac:dyDescent="0.15">
      <c r="B317" s="3"/>
      <c r="C317" s="5"/>
      <c r="D317" s="5"/>
      <c r="E317" s="2"/>
      <c r="F317" s="5"/>
      <c r="G317" s="5"/>
    </row>
    <row r="318" spans="2:7" ht="12.75" customHeight="1" x14ac:dyDescent="0.15">
      <c r="B318" s="3"/>
      <c r="C318" s="5"/>
      <c r="D318" s="5"/>
      <c r="E318" s="2"/>
      <c r="F318" s="5"/>
      <c r="G318" s="5"/>
    </row>
    <row r="319" spans="2:7" ht="12.75" customHeight="1" x14ac:dyDescent="0.15">
      <c r="B319" s="3"/>
      <c r="C319" s="5"/>
      <c r="D319" s="5"/>
      <c r="E319" s="2"/>
      <c r="F319" s="5"/>
      <c r="G319" s="5"/>
    </row>
    <row r="320" spans="2:7" ht="12.75" customHeight="1" x14ac:dyDescent="0.15">
      <c r="B320" s="3"/>
      <c r="C320" s="5"/>
      <c r="D320" s="5"/>
      <c r="E320" s="2"/>
      <c r="F320" s="5"/>
      <c r="G320" s="5"/>
    </row>
    <row r="321" spans="2:7" ht="12.75" customHeight="1" x14ac:dyDescent="0.15">
      <c r="B321" s="3"/>
      <c r="C321" s="5"/>
      <c r="D321" s="5"/>
      <c r="E321" s="2"/>
      <c r="F321" s="5"/>
      <c r="G321" s="5"/>
    </row>
    <row r="322" spans="2:7" ht="12.75" customHeight="1" x14ac:dyDescent="0.15">
      <c r="B322" s="3"/>
      <c r="C322" s="5"/>
      <c r="D322" s="5"/>
      <c r="E322" s="2"/>
      <c r="F322" s="5"/>
      <c r="G322" s="5"/>
    </row>
    <row r="323" spans="2:7" ht="12.75" customHeight="1" x14ac:dyDescent="0.15">
      <c r="B323" s="3"/>
      <c r="C323" s="5"/>
      <c r="D323" s="5"/>
      <c r="E323" s="2"/>
      <c r="F323" s="5"/>
      <c r="G323" s="5"/>
    </row>
    <row r="324" spans="2:7" ht="12.75" customHeight="1" x14ac:dyDescent="0.15">
      <c r="B324" s="3"/>
      <c r="C324" s="5"/>
      <c r="D324" s="5"/>
      <c r="E324" s="2"/>
      <c r="F324" s="5"/>
      <c r="G324" s="5"/>
    </row>
    <row r="325" spans="2:7" ht="12.75" customHeight="1" x14ac:dyDescent="0.15">
      <c r="B325" s="3"/>
      <c r="C325" s="5"/>
      <c r="D325" s="5"/>
      <c r="E325" s="2"/>
      <c r="F325" s="5"/>
      <c r="G325" s="5"/>
    </row>
    <row r="326" spans="2:7" ht="12.75" customHeight="1" x14ac:dyDescent="0.15">
      <c r="B326" s="3"/>
      <c r="C326" s="5"/>
      <c r="D326" s="5"/>
      <c r="E326" s="2"/>
      <c r="F326" s="5"/>
      <c r="G326" s="5"/>
    </row>
    <row r="327" spans="2:7" ht="12.75" customHeight="1" x14ac:dyDescent="0.15">
      <c r="B327" s="3"/>
      <c r="C327" s="5"/>
      <c r="D327" s="5"/>
      <c r="E327" s="2"/>
      <c r="F327" s="5"/>
      <c r="G327" s="5"/>
    </row>
    <row r="328" spans="2:7" ht="12.75" customHeight="1" x14ac:dyDescent="0.15">
      <c r="B328" s="3"/>
      <c r="C328" s="5"/>
      <c r="D328" s="5"/>
      <c r="E328" s="2"/>
      <c r="F328" s="5"/>
      <c r="G328" s="5"/>
    </row>
    <row r="329" spans="2:7" ht="12.75" customHeight="1" x14ac:dyDescent="0.15">
      <c r="B329" s="3"/>
      <c r="C329" s="5"/>
      <c r="D329" s="5"/>
      <c r="E329" s="2"/>
      <c r="F329" s="5"/>
      <c r="G329" s="5"/>
    </row>
    <row r="330" spans="2:7" ht="12.75" customHeight="1" x14ac:dyDescent="0.15">
      <c r="B330" s="3"/>
      <c r="C330" s="5"/>
      <c r="D330" s="5"/>
      <c r="E330" s="2"/>
      <c r="F330" s="5"/>
      <c r="G330" s="5"/>
    </row>
    <row r="331" spans="2:7" ht="12.75" customHeight="1" x14ac:dyDescent="0.15">
      <c r="B331" s="3"/>
      <c r="C331" s="5"/>
      <c r="D331" s="5"/>
      <c r="E331" s="2"/>
      <c r="F331" s="5"/>
      <c r="G331" s="5"/>
    </row>
    <row r="332" spans="2:7" ht="12.75" customHeight="1" x14ac:dyDescent="0.15">
      <c r="B332" s="3"/>
      <c r="C332" s="5"/>
      <c r="D332" s="5"/>
      <c r="E332" s="2"/>
      <c r="F332" s="5"/>
      <c r="G332" s="5"/>
    </row>
    <row r="333" spans="2:7" ht="12.75" customHeight="1" x14ac:dyDescent="0.15">
      <c r="B333" s="3"/>
      <c r="C333" s="5"/>
      <c r="D333" s="5"/>
      <c r="E333" s="2"/>
      <c r="F333" s="5"/>
      <c r="G333" s="5"/>
    </row>
    <row r="334" spans="2:7" ht="12.75" customHeight="1" x14ac:dyDescent="0.15">
      <c r="B334" s="3"/>
      <c r="C334" s="5"/>
      <c r="D334" s="5"/>
      <c r="E334" s="2"/>
      <c r="F334" s="5"/>
      <c r="G334" s="5"/>
    </row>
    <row r="335" spans="2:7" ht="12.75" customHeight="1" x14ac:dyDescent="0.15">
      <c r="B335" s="3"/>
      <c r="C335" s="5"/>
      <c r="D335" s="5"/>
      <c r="E335" s="2"/>
      <c r="F335" s="5"/>
      <c r="G335" s="5"/>
    </row>
    <row r="336" spans="2:7" ht="12.75" customHeight="1" x14ac:dyDescent="0.15">
      <c r="B336" s="3"/>
      <c r="C336" s="5"/>
      <c r="D336" s="5"/>
      <c r="E336" s="2"/>
      <c r="F336" s="5"/>
      <c r="G336" s="5"/>
    </row>
    <row r="337" spans="2:7" ht="12.75" customHeight="1" x14ac:dyDescent="0.15">
      <c r="B337" s="3"/>
      <c r="C337" s="5"/>
      <c r="D337" s="5"/>
      <c r="E337" s="2"/>
      <c r="F337" s="5"/>
      <c r="G337" s="5"/>
    </row>
    <row r="338" spans="2:7" ht="12.75" customHeight="1" x14ac:dyDescent="0.15">
      <c r="B338" s="3"/>
      <c r="C338" s="5"/>
      <c r="D338" s="5"/>
      <c r="E338" s="2"/>
      <c r="F338" s="5"/>
      <c r="G338" s="5"/>
    </row>
    <row r="339" spans="2:7" ht="12.75" customHeight="1" x14ac:dyDescent="0.15">
      <c r="B339" s="3"/>
      <c r="C339" s="5"/>
      <c r="D339" s="5"/>
      <c r="E339" s="2"/>
      <c r="F339" s="5"/>
      <c r="G339" s="5"/>
    </row>
    <row r="340" spans="2:7" ht="12.75" customHeight="1" x14ac:dyDescent="0.15">
      <c r="B340" s="3"/>
      <c r="C340" s="5"/>
      <c r="D340" s="5"/>
      <c r="E340" s="2"/>
      <c r="F340" s="5"/>
      <c r="G340" s="5"/>
    </row>
    <row r="341" spans="2:7" ht="12.75" customHeight="1" x14ac:dyDescent="0.15">
      <c r="B341" s="3"/>
      <c r="C341" s="5"/>
      <c r="D341" s="5"/>
      <c r="E341" s="2"/>
      <c r="F341" s="5"/>
      <c r="G341" s="5"/>
    </row>
    <row r="342" spans="2:7" ht="12.75" customHeight="1" x14ac:dyDescent="0.15">
      <c r="B342" s="3"/>
      <c r="C342" s="5"/>
      <c r="D342" s="5"/>
      <c r="E342" s="2"/>
      <c r="F342" s="5"/>
      <c r="G342" s="5"/>
    </row>
    <row r="343" spans="2:7" ht="12.75" customHeight="1" x14ac:dyDescent="0.15">
      <c r="B343" s="3"/>
      <c r="C343" s="5"/>
      <c r="D343" s="5"/>
      <c r="E343" s="2"/>
      <c r="F343" s="5"/>
      <c r="G343" s="5"/>
    </row>
    <row r="344" spans="2:7" ht="12.75" customHeight="1" x14ac:dyDescent="0.15">
      <c r="B344" s="3"/>
      <c r="C344" s="5"/>
      <c r="D344" s="5"/>
      <c r="E344" s="2"/>
      <c r="F344" s="5"/>
      <c r="G344" s="5"/>
    </row>
    <row r="345" spans="2:7" ht="12.75" customHeight="1" x14ac:dyDescent="0.15">
      <c r="B345" s="3"/>
      <c r="C345" s="5"/>
      <c r="D345" s="5"/>
      <c r="E345" s="2"/>
      <c r="F345" s="5"/>
      <c r="G345" s="5"/>
    </row>
    <row r="346" spans="2:7" ht="12.75" customHeight="1" x14ac:dyDescent="0.15">
      <c r="B346" s="3"/>
      <c r="C346" s="5"/>
      <c r="D346" s="5"/>
      <c r="E346" s="2"/>
      <c r="F346" s="5"/>
      <c r="G346" s="5"/>
    </row>
    <row r="347" spans="2:7" ht="12.75" customHeight="1" x14ac:dyDescent="0.15">
      <c r="B347" s="3"/>
      <c r="C347" s="5"/>
      <c r="D347" s="5"/>
      <c r="E347" s="2"/>
      <c r="F347" s="5"/>
      <c r="G347" s="5"/>
    </row>
    <row r="348" spans="2:7" ht="12.75" customHeight="1" x14ac:dyDescent="0.15">
      <c r="B348" s="3"/>
      <c r="C348" s="5"/>
      <c r="D348" s="5"/>
      <c r="E348" s="2"/>
      <c r="F348" s="5"/>
      <c r="G348" s="5"/>
    </row>
    <row r="349" spans="2:7" ht="12.75" customHeight="1" x14ac:dyDescent="0.15">
      <c r="B349" s="3"/>
      <c r="C349" s="5"/>
      <c r="D349" s="5"/>
      <c r="E349" s="2"/>
      <c r="F349" s="5"/>
      <c r="G349" s="5"/>
    </row>
    <row r="350" spans="2:7" ht="12.75" customHeight="1" x14ac:dyDescent="0.15">
      <c r="B350" s="3"/>
      <c r="C350" s="5"/>
      <c r="D350" s="5"/>
      <c r="E350" s="2"/>
      <c r="F350" s="5"/>
      <c r="G350" s="5"/>
    </row>
    <row r="351" spans="2:7" ht="12.75" customHeight="1" x14ac:dyDescent="0.15">
      <c r="B351" s="3"/>
      <c r="C351" s="5"/>
      <c r="D351" s="5"/>
      <c r="E351" s="2"/>
      <c r="F351" s="5"/>
      <c r="G351" s="5"/>
    </row>
    <row r="352" spans="2:7" ht="12.75" customHeight="1" x14ac:dyDescent="0.15">
      <c r="B352" s="3"/>
      <c r="C352" s="5"/>
      <c r="D352" s="5"/>
      <c r="E352" s="2"/>
      <c r="F352" s="5"/>
      <c r="G352" s="5"/>
    </row>
    <row r="353" spans="2:7" ht="12.75" customHeight="1" x14ac:dyDescent="0.15">
      <c r="B353" s="3"/>
      <c r="C353" s="5"/>
      <c r="D353" s="5"/>
      <c r="E353" s="2"/>
      <c r="F353" s="5"/>
      <c r="G353" s="5"/>
    </row>
    <row r="354" spans="2:7" ht="12.75" customHeight="1" x14ac:dyDescent="0.15">
      <c r="B354" s="3"/>
      <c r="C354" s="5"/>
      <c r="D354" s="5"/>
      <c r="E354" s="2"/>
      <c r="F354" s="5"/>
      <c r="G354" s="5"/>
    </row>
    <row r="355" spans="2:7" ht="12.75" customHeight="1" x14ac:dyDescent="0.15">
      <c r="B355" s="3"/>
      <c r="C355" s="5"/>
      <c r="D355" s="5"/>
      <c r="E355" s="2"/>
      <c r="F355" s="5"/>
      <c r="G355" s="5"/>
    </row>
    <row r="356" spans="2:7" ht="12.75" customHeight="1" x14ac:dyDescent="0.15">
      <c r="B356" s="3"/>
      <c r="C356" s="5"/>
      <c r="D356" s="5"/>
      <c r="E356" s="2"/>
      <c r="F356" s="5"/>
      <c r="G356" s="5"/>
    </row>
    <row r="357" spans="2:7" ht="12.75" customHeight="1" x14ac:dyDescent="0.15">
      <c r="B357" s="3"/>
      <c r="C357" s="5"/>
      <c r="D357" s="5"/>
      <c r="E357" s="2"/>
      <c r="F357" s="5"/>
      <c r="G357" s="5"/>
    </row>
    <row r="358" spans="2:7" ht="12.75" customHeight="1" x14ac:dyDescent="0.15">
      <c r="B358" s="3"/>
      <c r="C358" s="5"/>
      <c r="D358" s="5"/>
      <c r="E358" s="2"/>
      <c r="F358" s="5"/>
      <c r="G358" s="5"/>
    </row>
    <row r="359" spans="2:7" ht="12.75" customHeight="1" x14ac:dyDescent="0.15">
      <c r="B359" s="3"/>
      <c r="C359" s="5"/>
      <c r="D359" s="5"/>
      <c r="E359" s="2"/>
      <c r="F359" s="5"/>
      <c r="G359" s="5"/>
    </row>
    <row r="360" spans="2:7" ht="12.75" customHeight="1" x14ac:dyDescent="0.15">
      <c r="B360" s="3"/>
      <c r="C360" s="5"/>
      <c r="D360" s="5"/>
      <c r="E360" s="2"/>
      <c r="F360" s="5"/>
      <c r="G360" s="5"/>
    </row>
    <row r="361" spans="2:7" ht="12.75" customHeight="1" x14ac:dyDescent="0.15">
      <c r="B361" s="3"/>
      <c r="C361" s="5"/>
      <c r="D361" s="5"/>
      <c r="E361" s="2"/>
      <c r="F361" s="5"/>
      <c r="G361" s="5"/>
    </row>
    <row r="362" spans="2:7" ht="12.75" customHeight="1" x14ac:dyDescent="0.15">
      <c r="B362" s="3"/>
      <c r="C362" s="5"/>
      <c r="D362" s="5"/>
      <c r="E362" s="2"/>
      <c r="F362" s="5"/>
      <c r="G362" s="5"/>
    </row>
    <row r="363" spans="2:7" ht="12.75" customHeight="1" x14ac:dyDescent="0.15">
      <c r="B363" s="3"/>
      <c r="C363" s="1"/>
    </row>
    <row r="364" spans="2:7" ht="12.75" customHeight="1" x14ac:dyDescent="0.15">
      <c r="B364" s="3"/>
      <c r="C364" s="1"/>
    </row>
    <row r="365" spans="2:7" ht="12.75" customHeight="1" x14ac:dyDescent="0.15">
      <c r="B365" s="3"/>
      <c r="C365" s="1"/>
    </row>
    <row r="366" spans="2:7" ht="12.75" customHeight="1" x14ac:dyDescent="0.15">
      <c r="B366" s="3"/>
      <c r="C366" s="1"/>
    </row>
    <row r="367" spans="2:7" ht="12.75" customHeight="1" x14ac:dyDescent="0.15">
      <c r="B367" s="3"/>
      <c r="C367" s="1"/>
    </row>
    <row r="368" spans="2:7" ht="12.75" customHeight="1" x14ac:dyDescent="0.15">
      <c r="B368" s="3"/>
      <c r="C368" s="1"/>
    </row>
    <row r="369" spans="2:3" ht="12.75" customHeight="1" x14ac:dyDescent="0.15">
      <c r="B369" s="3"/>
      <c r="C369" s="1"/>
    </row>
    <row r="370" spans="2:3" ht="12.75" customHeight="1" x14ac:dyDescent="0.15">
      <c r="B370" s="3"/>
      <c r="C370" s="1"/>
    </row>
  </sheetData>
  <mergeCells count="5">
    <mergeCell ref="B2:G2"/>
    <mergeCell ref="B7:C7"/>
    <mergeCell ref="B6:C6"/>
    <mergeCell ref="B5:C5"/>
    <mergeCell ref="B4:C4"/>
  </mergeCells>
  <conditionalFormatting sqref="G6 G4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{7B5BAFAD-75C6-477F-87BD-DD1B8A1492F3}</x14:id>
        </ext>
      </extLst>
    </cfRule>
  </conditionalFormatting>
  <dataValidations count="5">
    <dataValidation allowBlank="1" showInputMessage="1" showErrorMessage="1" promptTitle="Present Value" prompt="Enter the amount of money you have invested right now." sqref="D4"/>
    <dataValidation allowBlank="1" showInputMessage="1" showErrorMessage="1" promptTitle="Interest Rate" prompt="Enter the rate of return you expect on the investment. Don't include a percent sign." sqref="D5"/>
    <dataValidation allowBlank="1" showInputMessage="1" showErrorMessage="1" promptTitle="Contribution each month" prompt="Enter the percent amount of the earnings you want to reinvest in the investment each month. Don't include a percent sign. _x000a__x000a_Hints:_x000a_-If you want to reinvest all the earnings, enter 100. _x000a_-If you want to reinvest nothing, enter 0." sqref="D7"/>
    <dataValidation allowBlank="1" showInputMessage="1" showErrorMessage="1" promptTitle="Values and monthly payments" prompt="These numbers are calculated automatically." sqref="G4:G7"/>
    <dataValidation allowBlank="1" showInputMessage="1" showErrorMessage="1" promptTitle="Term" prompt="20 years is the default period for this template. Scroll through teh table to find your new balance at a given point in time." sqref="D6"/>
  </dataValidations>
  <printOptions horizontalCentered="1"/>
  <pageMargins left="0.5" right="0.5" top="0.5" bottom="0.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5BAFAD-75C6-477F-87BD-DD1B8A1492F3}">
            <x14:dataBar minLength="0" maxLength="100" border="1" negativeBarBorderColorSameAsPositive="0">
              <x14:cfvo type="autoMin"/>
              <x14:cfvo type="autoMax"/>
              <x14:borderColor theme="4"/>
              <x14:negativeFillColor rgb="FFFF0000"/>
              <x14:negativeBorderColor rgb="FFFF0000"/>
              <x14:axisColor rgb="FF000000"/>
            </x14:dataBar>
          </x14:cfRule>
          <xm:sqref>G6 G4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EE01A3-C3B0-4B47-BC40-6EEAAB3A1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Annuity Payout Calculator</vt:lpstr>
      <vt:lpstr>Contribution</vt:lpstr>
      <vt:lpstr>InterestRate</vt:lpstr>
      <vt:lpstr>PresentValue</vt:lpstr>
      <vt:lpstr>'Annuity Payout Calculator'!Print_Titles</vt:lpstr>
      <vt:lpstr>Term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2016-05-30T13:58:11Z</dcterms:created>
  <dcterms:modified xsi:type="dcterms:W3CDTF">2016-07-12T16:38:22Z</dcterms:modified>
  <cp:version/>
</cp:coreProperties>
</file>