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05" windowWidth="11475" windowHeight="8070"/>
  </bookViews>
  <sheets>
    <sheet name="Drinks Price Calculator" sheetId="4" r:id="rId1"/>
    <sheet name="Beverage Price List" sheetId="2" r:id="rId2"/>
    <sheet name="Configuration" sheetId="7" r:id="rId3"/>
  </sheets>
  <definedNames>
    <definedName name="conversion_table">Configuration!$E$9:$I$13</definedName>
    <definedName name="fizz_beverage">'Beverage Price List'!$C$38:$C$45</definedName>
    <definedName name="garnish">'Beverage Price List'!$S$40:$S$50</definedName>
    <definedName name="juice">'Beverage Price List'!$C$50:$C$56</definedName>
    <definedName name="mix_beverage">'Beverage Price List'!$S$7:$S$35</definedName>
    <definedName name="mixes">'Beverage Price List'!$S$55:$S$60</definedName>
    <definedName name="portion">MATCH('Drinks Price Calculator'!XFC1,size,0)</definedName>
    <definedName name="_xlnm.Print_Area" localSheetId="1">'Beverage Price List'!$B$2:$P$113</definedName>
    <definedName name="_xlnm.Print_Area" localSheetId="0">'Drinks Price Calculator'!$B$2:$L$43</definedName>
    <definedName name="reg_beverage">'Beverage Price List'!$C$7:$C$32</definedName>
    <definedName name="size">Configuration!$D$9:$D$13</definedName>
  </definedNames>
  <calcPr calcId="145621"/>
</workbook>
</file>

<file path=xl/calcChain.xml><?xml version="1.0" encoding="utf-8"?>
<calcChain xmlns="http://schemas.openxmlformats.org/spreadsheetml/2006/main">
  <c r="F26" i="4" l="1"/>
  <c r="E26" i="4" s="1"/>
  <c r="R26" i="4"/>
  <c r="Q26" i="4" s="1"/>
  <c r="R20" i="4" l="1"/>
  <c r="Q20" i="4" s="1"/>
  <c r="R19" i="4"/>
  <c r="Q19" i="4" s="1"/>
  <c r="F16" i="4" l="1"/>
  <c r="E16" i="4" s="1"/>
  <c r="F17" i="4"/>
  <c r="E17" i="4" s="1"/>
  <c r="F18" i="4"/>
  <c r="E18" i="4" s="1"/>
  <c r="F19" i="4"/>
  <c r="E19" i="4" s="1"/>
  <c r="F20" i="4"/>
  <c r="E20" i="4" s="1"/>
  <c r="L16" i="4"/>
  <c r="K16" i="4" s="1"/>
  <c r="L17" i="4"/>
  <c r="K17" i="4" s="1"/>
  <c r="L18" i="4"/>
  <c r="K18" i="4" s="1"/>
  <c r="L19" i="4"/>
  <c r="K19" i="4" s="1"/>
  <c r="R16" i="4"/>
  <c r="Q16" i="4" s="1"/>
  <c r="R17" i="4"/>
  <c r="Q17" i="4" s="1"/>
  <c r="R18" i="4"/>
  <c r="Q18" i="4" s="1"/>
  <c r="L25" i="4"/>
  <c r="K25" i="4" s="1"/>
  <c r="L26" i="4"/>
  <c r="K26" i="4" s="1"/>
  <c r="L27" i="4"/>
  <c r="K27" i="4" s="1"/>
  <c r="L28" i="4"/>
  <c r="K28" i="4" s="1"/>
  <c r="F25" i="4"/>
  <c r="E25" i="4" s="1"/>
  <c r="F27" i="4"/>
  <c r="E27" i="4" s="1"/>
  <c r="F28" i="4"/>
  <c r="E28" i="4" s="1"/>
  <c r="F29" i="4"/>
  <c r="E29" i="4" s="1"/>
  <c r="P6" i="4"/>
  <c r="R29" i="4"/>
  <c r="Q29" i="4" s="1"/>
  <c r="R28" i="4"/>
  <c r="Q28" i="4" s="1"/>
  <c r="R27" i="4"/>
  <c r="Q27" i="4" s="1"/>
  <c r="L20" i="4"/>
  <c r="K20" i="4" s="1"/>
  <c r="L7" i="2"/>
  <c r="K7" i="2" s="1"/>
  <c r="H50" i="2"/>
  <c r="G50" i="2" s="1"/>
  <c r="P55" i="2"/>
  <c r="O55" i="2" s="1"/>
  <c r="P54" i="2"/>
  <c r="O54" i="2" s="1"/>
  <c r="P53" i="2"/>
  <c r="O53" i="2" s="1"/>
  <c r="P52" i="2"/>
  <c r="O52" i="2" s="1"/>
  <c r="P51" i="2"/>
  <c r="O51" i="2" s="1"/>
  <c r="P50" i="2"/>
  <c r="O50" i="2" s="1"/>
  <c r="AF59" i="2"/>
  <c r="AE59" i="2" s="1"/>
  <c r="AF58" i="2"/>
  <c r="AE58" i="2" s="1"/>
  <c r="AF57" i="2"/>
  <c r="AE57" i="2" s="1"/>
  <c r="AF56" i="2"/>
  <c r="AE56" i="2" s="1"/>
  <c r="AF55" i="2"/>
  <c r="AE55" i="2" s="1"/>
  <c r="P44" i="2"/>
  <c r="O44" i="2" s="1"/>
  <c r="P43" i="2"/>
  <c r="O43" i="2" s="1"/>
  <c r="P42" i="2"/>
  <c r="O42" i="2" s="1"/>
  <c r="P41" i="2"/>
  <c r="O41" i="2" s="1"/>
  <c r="P40" i="2"/>
  <c r="O40" i="2" s="1"/>
  <c r="P39" i="2"/>
  <c r="O39" i="2" s="1"/>
  <c r="P38" i="2"/>
  <c r="O38" i="2" s="1"/>
  <c r="AF34" i="2"/>
  <c r="AE34" i="2" s="1"/>
  <c r="AF33" i="2"/>
  <c r="AE33" i="2" s="1"/>
  <c r="AF32" i="2"/>
  <c r="AE32" i="2" s="1"/>
  <c r="AF31" i="2"/>
  <c r="AE31" i="2" s="1"/>
  <c r="AF30" i="2"/>
  <c r="AE30" i="2" s="1"/>
  <c r="AF29" i="2"/>
  <c r="AE29" i="2" s="1"/>
  <c r="AF28" i="2"/>
  <c r="AE28" i="2" s="1"/>
  <c r="AF27" i="2"/>
  <c r="AE27" i="2" s="1"/>
  <c r="AF26" i="2"/>
  <c r="AE26" i="2" s="1"/>
  <c r="AF25" i="2"/>
  <c r="AE25" i="2" s="1"/>
  <c r="AF24" i="2"/>
  <c r="AE24" i="2" s="1"/>
  <c r="AF23" i="2"/>
  <c r="AE23" i="2" s="1"/>
  <c r="AF22" i="2"/>
  <c r="AE22" i="2" s="1"/>
  <c r="AF21" i="2"/>
  <c r="AE21" i="2" s="1"/>
  <c r="AF20" i="2"/>
  <c r="AE20" i="2" s="1"/>
  <c r="AF19" i="2"/>
  <c r="AE19" i="2" s="1"/>
  <c r="AF18" i="2"/>
  <c r="AE18" i="2" s="1"/>
  <c r="AF17" i="2"/>
  <c r="AE17" i="2" s="1"/>
  <c r="AF16" i="2"/>
  <c r="AE16" i="2" s="1"/>
  <c r="AF15" i="2"/>
  <c r="AE15" i="2" s="1"/>
  <c r="AF14" i="2"/>
  <c r="AE14" i="2" s="1"/>
  <c r="AF13" i="2"/>
  <c r="AE13" i="2" s="1"/>
  <c r="AF12" i="2"/>
  <c r="AE12" i="2" s="1"/>
  <c r="AF11" i="2"/>
  <c r="AE11" i="2" s="1"/>
  <c r="AF10" i="2"/>
  <c r="AE10" i="2" s="1"/>
  <c r="AF9" i="2"/>
  <c r="AE9" i="2" s="1"/>
  <c r="AF8" i="2"/>
  <c r="AE8" i="2" s="1"/>
  <c r="AF7" i="2"/>
  <c r="AE7" i="2" s="1"/>
  <c r="P31" i="2"/>
  <c r="O31" i="2" s="1"/>
  <c r="P30" i="2"/>
  <c r="O30" i="2" s="1"/>
  <c r="P29" i="2"/>
  <c r="O29" i="2" s="1"/>
  <c r="P28" i="2"/>
  <c r="O28" i="2" s="1"/>
  <c r="P27" i="2"/>
  <c r="O27" i="2" s="1"/>
  <c r="P26" i="2"/>
  <c r="O26" i="2" s="1"/>
  <c r="P25" i="2"/>
  <c r="O25" i="2" s="1"/>
  <c r="P24" i="2"/>
  <c r="O24" i="2" s="1"/>
  <c r="P23" i="2"/>
  <c r="O23" i="2" s="1"/>
  <c r="P22" i="2"/>
  <c r="O22" i="2" s="1"/>
  <c r="P21" i="2"/>
  <c r="O21" i="2" s="1"/>
  <c r="P20" i="2"/>
  <c r="O20" i="2" s="1"/>
  <c r="P19" i="2"/>
  <c r="O19" i="2" s="1"/>
  <c r="P18" i="2"/>
  <c r="O18" i="2" s="1"/>
  <c r="P17" i="2"/>
  <c r="O17" i="2" s="1"/>
  <c r="P16" i="2"/>
  <c r="O16" i="2" s="1"/>
  <c r="P15" i="2"/>
  <c r="O15" i="2" s="1"/>
  <c r="P14" i="2"/>
  <c r="O14" i="2" s="1"/>
  <c r="P13" i="2"/>
  <c r="O13" i="2" s="1"/>
  <c r="P12" i="2"/>
  <c r="O12" i="2" s="1"/>
  <c r="P11" i="2"/>
  <c r="O11" i="2" s="1"/>
  <c r="P10" i="2"/>
  <c r="O10" i="2" s="1"/>
  <c r="P9" i="2"/>
  <c r="O9" i="2" s="1"/>
  <c r="P8" i="2"/>
  <c r="O8" i="2" s="1"/>
  <c r="P7" i="2"/>
  <c r="O7" i="2" s="1"/>
  <c r="N31" i="2"/>
  <c r="M31" i="2" s="1"/>
  <c r="N30" i="2"/>
  <c r="M30" i="2" s="1"/>
  <c r="N29" i="2"/>
  <c r="M29" i="2" s="1"/>
  <c r="N28" i="2"/>
  <c r="M28" i="2" s="1"/>
  <c r="N27" i="2"/>
  <c r="M27" i="2" s="1"/>
  <c r="N26" i="2"/>
  <c r="M26" i="2" s="1"/>
  <c r="N25" i="2"/>
  <c r="M25" i="2" s="1"/>
  <c r="N24" i="2"/>
  <c r="M24" i="2" s="1"/>
  <c r="N23" i="2"/>
  <c r="M23" i="2" s="1"/>
  <c r="N22" i="2"/>
  <c r="M22" i="2" s="1"/>
  <c r="N21" i="2"/>
  <c r="M21" i="2" s="1"/>
  <c r="N20" i="2"/>
  <c r="M20" i="2" s="1"/>
  <c r="N19" i="2"/>
  <c r="M19" i="2" s="1"/>
  <c r="N18" i="2"/>
  <c r="M18" i="2" s="1"/>
  <c r="N17" i="2"/>
  <c r="M17" i="2" s="1"/>
  <c r="N16" i="2"/>
  <c r="M16" i="2" s="1"/>
  <c r="N15" i="2"/>
  <c r="M15" i="2" s="1"/>
  <c r="N14" i="2"/>
  <c r="M14" i="2" s="1"/>
  <c r="N13" i="2"/>
  <c r="M13" i="2" s="1"/>
  <c r="N12" i="2"/>
  <c r="M12" i="2" s="1"/>
  <c r="N11" i="2"/>
  <c r="M11" i="2" s="1"/>
  <c r="N10" i="2"/>
  <c r="M10" i="2" s="1"/>
  <c r="N9" i="2"/>
  <c r="M9" i="2" s="1"/>
  <c r="N8" i="2"/>
  <c r="M8" i="2" s="1"/>
  <c r="N7" i="2"/>
  <c r="M7" i="2" s="1"/>
  <c r="AD34" i="2"/>
  <c r="AC34" i="2" s="1"/>
  <c r="AD33" i="2"/>
  <c r="AC33" i="2" s="1"/>
  <c r="AD32" i="2"/>
  <c r="AC32" i="2" s="1"/>
  <c r="AD31" i="2"/>
  <c r="AC31" i="2" s="1"/>
  <c r="AD30" i="2"/>
  <c r="AC30" i="2" s="1"/>
  <c r="AD29" i="2"/>
  <c r="AC29" i="2" s="1"/>
  <c r="AD28" i="2"/>
  <c r="AC28" i="2" s="1"/>
  <c r="AD27" i="2"/>
  <c r="AC27" i="2" s="1"/>
  <c r="AD26" i="2"/>
  <c r="AC26" i="2" s="1"/>
  <c r="AD25" i="2"/>
  <c r="AC25" i="2" s="1"/>
  <c r="AD24" i="2"/>
  <c r="AC24" i="2" s="1"/>
  <c r="AD23" i="2"/>
  <c r="AC23" i="2" s="1"/>
  <c r="AD22" i="2"/>
  <c r="AC22" i="2" s="1"/>
  <c r="AD21" i="2"/>
  <c r="AC21" i="2" s="1"/>
  <c r="AD20" i="2"/>
  <c r="AC20" i="2" s="1"/>
  <c r="AD19" i="2"/>
  <c r="AC19" i="2" s="1"/>
  <c r="AD18" i="2"/>
  <c r="AC18" i="2" s="1"/>
  <c r="AD17" i="2"/>
  <c r="AC17" i="2" s="1"/>
  <c r="AD16" i="2"/>
  <c r="AC16" i="2" s="1"/>
  <c r="AD15" i="2"/>
  <c r="AC15" i="2" s="1"/>
  <c r="AD14" i="2"/>
  <c r="AC14" i="2" s="1"/>
  <c r="AD13" i="2"/>
  <c r="AC13" i="2" s="1"/>
  <c r="AD12" i="2"/>
  <c r="AC12" i="2" s="1"/>
  <c r="AD11" i="2"/>
  <c r="AC11" i="2" s="1"/>
  <c r="AD10" i="2"/>
  <c r="AC10" i="2" s="1"/>
  <c r="AD9" i="2"/>
  <c r="AC9" i="2" s="1"/>
  <c r="AD8" i="2"/>
  <c r="AC8" i="2" s="1"/>
  <c r="AD7" i="2"/>
  <c r="AC7" i="2" s="1"/>
  <c r="N44" i="2"/>
  <c r="M44" i="2" s="1"/>
  <c r="N43" i="2"/>
  <c r="M43" i="2" s="1"/>
  <c r="N42" i="2"/>
  <c r="M42" i="2" s="1"/>
  <c r="N41" i="2"/>
  <c r="M41" i="2" s="1"/>
  <c r="N40" i="2"/>
  <c r="M40" i="2" s="1"/>
  <c r="N39" i="2"/>
  <c r="M39" i="2" s="1"/>
  <c r="N38" i="2"/>
  <c r="M38" i="2" s="1"/>
  <c r="AD59" i="2"/>
  <c r="AC59" i="2" s="1"/>
  <c r="AD58" i="2"/>
  <c r="AC58" i="2" s="1"/>
  <c r="AD57" i="2"/>
  <c r="AC57" i="2" s="1"/>
  <c r="AD56" i="2"/>
  <c r="AC56" i="2" s="1"/>
  <c r="AD55" i="2"/>
  <c r="AC55" i="2" s="1"/>
  <c r="N55" i="2"/>
  <c r="M55" i="2" s="1"/>
  <c r="N54" i="2"/>
  <c r="M54" i="2" s="1"/>
  <c r="N53" i="2"/>
  <c r="M53" i="2" s="1"/>
  <c r="N52" i="2"/>
  <c r="M52" i="2" s="1"/>
  <c r="N51" i="2"/>
  <c r="M51" i="2" s="1"/>
  <c r="N50" i="2"/>
  <c r="M50" i="2" s="1"/>
  <c r="L55" i="2"/>
  <c r="K55" i="2" s="1"/>
  <c r="L54" i="2"/>
  <c r="K54" i="2" s="1"/>
  <c r="L53" i="2"/>
  <c r="K53" i="2" s="1"/>
  <c r="L52" i="2"/>
  <c r="K52" i="2" s="1"/>
  <c r="L51" i="2"/>
  <c r="K51" i="2" s="1"/>
  <c r="L50" i="2"/>
  <c r="K50" i="2" s="1"/>
  <c r="AB59" i="2"/>
  <c r="AA59" i="2" s="1"/>
  <c r="AB58" i="2"/>
  <c r="AA58" i="2" s="1"/>
  <c r="AB57" i="2"/>
  <c r="AA57" i="2" s="1"/>
  <c r="AB56" i="2"/>
  <c r="AA56" i="2" s="1"/>
  <c r="AB55" i="2"/>
  <c r="AA55" i="2" s="1"/>
  <c r="L44" i="2"/>
  <c r="K44" i="2" s="1"/>
  <c r="L43" i="2"/>
  <c r="K43" i="2" s="1"/>
  <c r="L42" i="2"/>
  <c r="K42" i="2" s="1"/>
  <c r="L41" i="2"/>
  <c r="K41" i="2" s="1"/>
  <c r="L40" i="2"/>
  <c r="K40" i="2" s="1"/>
  <c r="L39" i="2"/>
  <c r="K39" i="2" s="1"/>
  <c r="L38" i="2"/>
  <c r="K38" i="2" s="1"/>
  <c r="AB34" i="2"/>
  <c r="AA34" i="2" s="1"/>
  <c r="AB33" i="2"/>
  <c r="AA33" i="2" s="1"/>
  <c r="AB32" i="2"/>
  <c r="AA32" i="2" s="1"/>
  <c r="AB31" i="2"/>
  <c r="AA31" i="2" s="1"/>
  <c r="AB30" i="2"/>
  <c r="AA30" i="2" s="1"/>
  <c r="AB29" i="2"/>
  <c r="AA29" i="2" s="1"/>
  <c r="AB28" i="2"/>
  <c r="AA28" i="2" s="1"/>
  <c r="AB27" i="2"/>
  <c r="AA27" i="2" s="1"/>
  <c r="AB26" i="2"/>
  <c r="AA26" i="2" s="1"/>
  <c r="AB25" i="2"/>
  <c r="AA25" i="2" s="1"/>
  <c r="AB24" i="2"/>
  <c r="AA24" i="2" s="1"/>
  <c r="AB23" i="2"/>
  <c r="AA23" i="2" s="1"/>
  <c r="AB22" i="2"/>
  <c r="AA22" i="2" s="1"/>
  <c r="AB21" i="2"/>
  <c r="AA21" i="2" s="1"/>
  <c r="AB20" i="2"/>
  <c r="AA20" i="2" s="1"/>
  <c r="AB19" i="2"/>
  <c r="AA19" i="2" s="1"/>
  <c r="AB18" i="2"/>
  <c r="AA18" i="2" s="1"/>
  <c r="AB17" i="2"/>
  <c r="AA17" i="2" s="1"/>
  <c r="AB16" i="2"/>
  <c r="AA16" i="2" s="1"/>
  <c r="AB15" i="2"/>
  <c r="AA15" i="2" s="1"/>
  <c r="AB14" i="2"/>
  <c r="AA14" i="2" s="1"/>
  <c r="AB13" i="2"/>
  <c r="AA13" i="2" s="1"/>
  <c r="AB12" i="2"/>
  <c r="AA12" i="2" s="1"/>
  <c r="AB11" i="2"/>
  <c r="AA11" i="2" s="1"/>
  <c r="AB10" i="2"/>
  <c r="AA10" i="2" s="1"/>
  <c r="AB9" i="2"/>
  <c r="AA9" i="2" s="1"/>
  <c r="AB8" i="2"/>
  <c r="AA8" i="2" s="1"/>
  <c r="AB7" i="2"/>
  <c r="AA7" i="2" s="1"/>
  <c r="L31" i="2"/>
  <c r="K31" i="2" s="1"/>
  <c r="L30" i="2"/>
  <c r="K30" i="2" s="1"/>
  <c r="L29" i="2"/>
  <c r="K29" i="2" s="1"/>
  <c r="L28" i="2"/>
  <c r="K28" i="2" s="1"/>
  <c r="L27" i="2"/>
  <c r="K27" i="2" s="1"/>
  <c r="L26" i="2"/>
  <c r="K26" i="2" s="1"/>
  <c r="L25" i="2"/>
  <c r="K25" i="2" s="1"/>
  <c r="L24" i="2"/>
  <c r="K24" i="2" s="1"/>
  <c r="L23" i="2"/>
  <c r="K23" i="2" s="1"/>
  <c r="L22" i="2"/>
  <c r="K22" i="2" s="1"/>
  <c r="L21" i="2"/>
  <c r="K21" i="2" s="1"/>
  <c r="L20" i="2"/>
  <c r="K20" i="2" s="1"/>
  <c r="L19" i="2"/>
  <c r="K19" i="2" s="1"/>
  <c r="L18" i="2"/>
  <c r="K18" i="2" s="1"/>
  <c r="L17" i="2"/>
  <c r="K17" i="2" s="1"/>
  <c r="L16" i="2"/>
  <c r="K16" i="2" s="1"/>
  <c r="L15" i="2"/>
  <c r="K15" i="2" s="1"/>
  <c r="L14" i="2"/>
  <c r="K14" i="2" s="1"/>
  <c r="L13" i="2"/>
  <c r="K13" i="2" s="1"/>
  <c r="L12" i="2"/>
  <c r="K12" i="2" s="1"/>
  <c r="L11" i="2"/>
  <c r="K11" i="2" s="1"/>
  <c r="L10" i="2"/>
  <c r="K10" i="2" s="1"/>
  <c r="L9" i="2"/>
  <c r="K9" i="2" s="1"/>
  <c r="L8" i="2"/>
  <c r="K8" i="2" s="1"/>
  <c r="J7" i="2"/>
  <c r="F15" i="4" s="1"/>
  <c r="J31" i="2"/>
  <c r="I31" i="2" s="1"/>
  <c r="J30" i="2"/>
  <c r="I30" i="2" s="1"/>
  <c r="J29" i="2"/>
  <c r="I29" i="2" s="1"/>
  <c r="J28" i="2"/>
  <c r="I28" i="2" s="1"/>
  <c r="J27" i="2"/>
  <c r="I27" i="2" s="1"/>
  <c r="J26" i="2"/>
  <c r="I26" i="2" s="1"/>
  <c r="J25" i="2"/>
  <c r="I25" i="2" s="1"/>
  <c r="J24" i="2"/>
  <c r="I24" i="2" s="1"/>
  <c r="J23" i="2"/>
  <c r="I23" i="2" s="1"/>
  <c r="J22" i="2"/>
  <c r="I22" i="2" s="1"/>
  <c r="J21" i="2"/>
  <c r="I21" i="2" s="1"/>
  <c r="J20" i="2"/>
  <c r="I20" i="2" s="1"/>
  <c r="J19" i="2"/>
  <c r="I19" i="2" s="1"/>
  <c r="J18" i="2"/>
  <c r="I18" i="2" s="1"/>
  <c r="J17" i="2"/>
  <c r="I17" i="2" s="1"/>
  <c r="J16" i="2"/>
  <c r="I16" i="2" s="1"/>
  <c r="J15" i="2"/>
  <c r="I15" i="2" s="1"/>
  <c r="J14" i="2"/>
  <c r="I14" i="2" s="1"/>
  <c r="J13" i="2"/>
  <c r="I13" i="2" s="1"/>
  <c r="J12" i="2"/>
  <c r="I12" i="2" s="1"/>
  <c r="J11" i="2"/>
  <c r="I11" i="2" s="1"/>
  <c r="J10" i="2"/>
  <c r="I10" i="2" s="1"/>
  <c r="J9" i="2"/>
  <c r="I9" i="2" s="1"/>
  <c r="J8" i="2"/>
  <c r="I8" i="2" s="1"/>
  <c r="Z34" i="2"/>
  <c r="Y34" i="2" s="1"/>
  <c r="Z33" i="2"/>
  <c r="Y33" i="2" s="1"/>
  <c r="Z32" i="2"/>
  <c r="Y32" i="2" s="1"/>
  <c r="Z31" i="2"/>
  <c r="Y31" i="2" s="1"/>
  <c r="Z30" i="2"/>
  <c r="Y30" i="2" s="1"/>
  <c r="Z29" i="2"/>
  <c r="Y29" i="2" s="1"/>
  <c r="Z28" i="2"/>
  <c r="Y28" i="2" s="1"/>
  <c r="Z27" i="2"/>
  <c r="Y27" i="2" s="1"/>
  <c r="Z26" i="2"/>
  <c r="Y26" i="2" s="1"/>
  <c r="Z25" i="2"/>
  <c r="Y25" i="2" s="1"/>
  <c r="Z24" i="2"/>
  <c r="Y24" i="2" s="1"/>
  <c r="Z23" i="2"/>
  <c r="Y23" i="2" s="1"/>
  <c r="Z22" i="2"/>
  <c r="Y22" i="2" s="1"/>
  <c r="Z21" i="2"/>
  <c r="Y21" i="2" s="1"/>
  <c r="Z20" i="2"/>
  <c r="Y20" i="2" s="1"/>
  <c r="Z19" i="2"/>
  <c r="Y19" i="2" s="1"/>
  <c r="Z18" i="2"/>
  <c r="Y18" i="2" s="1"/>
  <c r="Z17" i="2"/>
  <c r="Y17" i="2" s="1"/>
  <c r="Z16" i="2"/>
  <c r="Y16" i="2" s="1"/>
  <c r="Z15" i="2"/>
  <c r="Y15" i="2" s="1"/>
  <c r="Z14" i="2"/>
  <c r="Y14" i="2" s="1"/>
  <c r="Z13" i="2"/>
  <c r="Y13" i="2" s="1"/>
  <c r="Z12" i="2"/>
  <c r="Y12" i="2" s="1"/>
  <c r="Z11" i="2"/>
  <c r="Y11" i="2" s="1"/>
  <c r="Z10" i="2"/>
  <c r="Y10" i="2" s="1"/>
  <c r="Z9" i="2"/>
  <c r="Y9" i="2" s="1"/>
  <c r="Z8" i="2"/>
  <c r="Y8" i="2" s="1"/>
  <c r="Z7" i="2"/>
  <c r="Y7" i="2" s="1"/>
  <c r="J44" i="2"/>
  <c r="I44" i="2" s="1"/>
  <c r="J43" i="2"/>
  <c r="I43" i="2" s="1"/>
  <c r="J42" i="2"/>
  <c r="I42" i="2" s="1"/>
  <c r="J41" i="2"/>
  <c r="I41" i="2" s="1"/>
  <c r="J40" i="2"/>
  <c r="I40" i="2" s="1"/>
  <c r="J39" i="2"/>
  <c r="I39" i="2" s="1"/>
  <c r="J38" i="2"/>
  <c r="Z59" i="2"/>
  <c r="Y59" i="2" s="1"/>
  <c r="Z58" i="2"/>
  <c r="Y58" i="2" s="1"/>
  <c r="Z57" i="2"/>
  <c r="Y57" i="2" s="1"/>
  <c r="Z56" i="2"/>
  <c r="Y56" i="2" s="1"/>
  <c r="Z55" i="2"/>
  <c r="Y55" i="2" s="1"/>
  <c r="J55" i="2"/>
  <c r="I55" i="2" s="1"/>
  <c r="J54" i="2"/>
  <c r="I54" i="2" s="1"/>
  <c r="J53" i="2"/>
  <c r="I53" i="2" s="1"/>
  <c r="J52" i="2"/>
  <c r="I52" i="2" s="1"/>
  <c r="J51" i="2"/>
  <c r="I51" i="2" s="1"/>
  <c r="J50" i="2"/>
  <c r="I50" i="2" s="1"/>
  <c r="H55" i="2"/>
  <c r="G55" i="2" s="1"/>
  <c r="H54" i="2"/>
  <c r="G54" i="2" s="1"/>
  <c r="H53" i="2"/>
  <c r="G53" i="2" s="1"/>
  <c r="H52" i="2"/>
  <c r="G52" i="2" s="1"/>
  <c r="H51" i="2"/>
  <c r="G51" i="2" s="1"/>
  <c r="X59" i="2"/>
  <c r="W59" i="2" s="1"/>
  <c r="X58" i="2"/>
  <c r="W58" i="2" s="1"/>
  <c r="X57" i="2"/>
  <c r="W57" i="2" s="1"/>
  <c r="X56" i="2"/>
  <c r="W56" i="2" s="1"/>
  <c r="X55" i="2"/>
  <c r="W55" i="2" s="1"/>
  <c r="H44" i="2"/>
  <c r="G44" i="2" s="1"/>
  <c r="H43" i="2"/>
  <c r="G43" i="2" s="1"/>
  <c r="H42" i="2"/>
  <c r="G42" i="2" s="1"/>
  <c r="H41" i="2"/>
  <c r="G41" i="2" s="1"/>
  <c r="H40" i="2"/>
  <c r="G40" i="2" s="1"/>
  <c r="H39" i="2"/>
  <c r="G39" i="2" s="1"/>
  <c r="H38" i="2"/>
  <c r="G38" i="2" s="1"/>
  <c r="X34" i="2"/>
  <c r="W34" i="2" s="1"/>
  <c r="X33" i="2"/>
  <c r="W33" i="2" s="1"/>
  <c r="X32" i="2"/>
  <c r="W32" i="2" s="1"/>
  <c r="X31" i="2"/>
  <c r="W31" i="2" s="1"/>
  <c r="X30" i="2"/>
  <c r="W30" i="2" s="1"/>
  <c r="X29" i="2"/>
  <c r="W29" i="2" s="1"/>
  <c r="X28" i="2"/>
  <c r="W28" i="2" s="1"/>
  <c r="X27" i="2"/>
  <c r="W27" i="2" s="1"/>
  <c r="X26" i="2"/>
  <c r="W26" i="2" s="1"/>
  <c r="X25" i="2"/>
  <c r="W25" i="2" s="1"/>
  <c r="X24" i="2"/>
  <c r="W24" i="2" s="1"/>
  <c r="X23" i="2"/>
  <c r="W23" i="2" s="1"/>
  <c r="X22" i="2"/>
  <c r="W22" i="2" s="1"/>
  <c r="X21" i="2"/>
  <c r="W21" i="2" s="1"/>
  <c r="X20" i="2"/>
  <c r="W20" i="2" s="1"/>
  <c r="X19" i="2"/>
  <c r="W19" i="2" s="1"/>
  <c r="X18" i="2"/>
  <c r="W18" i="2" s="1"/>
  <c r="X17" i="2"/>
  <c r="W17" i="2" s="1"/>
  <c r="X16" i="2"/>
  <c r="W16" i="2" s="1"/>
  <c r="X15" i="2"/>
  <c r="W15" i="2" s="1"/>
  <c r="X14" i="2"/>
  <c r="W14" i="2" s="1"/>
  <c r="X13" i="2"/>
  <c r="W13" i="2" s="1"/>
  <c r="X12" i="2"/>
  <c r="W12" i="2" s="1"/>
  <c r="X11" i="2"/>
  <c r="W11" i="2" s="1"/>
  <c r="X10" i="2"/>
  <c r="W10" i="2" s="1"/>
  <c r="X9" i="2"/>
  <c r="W9" i="2" s="1"/>
  <c r="X8" i="2"/>
  <c r="W8" i="2" s="1"/>
  <c r="X7" i="2"/>
  <c r="W7" i="2" s="1"/>
  <c r="H31" i="2"/>
  <c r="G31" i="2" s="1"/>
  <c r="H30" i="2"/>
  <c r="G30" i="2" s="1"/>
  <c r="H29" i="2"/>
  <c r="G29" i="2" s="1"/>
  <c r="H28" i="2"/>
  <c r="G28" i="2" s="1"/>
  <c r="H27" i="2"/>
  <c r="G27" i="2" s="1"/>
  <c r="H26" i="2"/>
  <c r="G26" i="2" s="1"/>
  <c r="H25" i="2"/>
  <c r="G25" i="2" s="1"/>
  <c r="H24" i="2"/>
  <c r="G24" i="2" s="1"/>
  <c r="H23" i="2"/>
  <c r="G23" i="2" s="1"/>
  <c r="H22" i="2"/>
  <c r="G22" i="2" s="1"/>
  <c r="H21" i="2"/>
  <c r="G21" i="2" s="1"/>
  <c r="H20" i="2"/>
  <c r="G20" i="2" s="1"/>
  <c r="H19" i="2"/>
  <c r="G19" i="2" s="1"/>
  <c r="H18" i="2"/>
  <c r="G18" i="2" s="1"/>
  <c r="H17" i="2"/>
  <c r="G17" i="2" s="1"/>
  <c r="H16" i="2"/>
  <c r="G16" i="2" s="1"/>
  <c r="H15" i="2"/>
  <c r="G15" i="2" s="1"/>
  <c r="H14" i="2"/>
  <c r="G14" i="2" s="1"/>
  <c r="H13" i="2"/>
  <c r="G13" i="2" s="1"/>
  <c r="H12" i="2"/>
  <c r="G12" i="2" s="1"/>
  <c r="H11" i="2"/>
  <c r="G11" i="2" s="1"/>
  <c r="H10" i="2"/>
  <c r="G10" i="2" s="1"/>
  <c r="H9" i="2"/>
  <c r="G9" i="2" s="1"/>
  <c r="H8" i="2"/>
  <c r="G8" i="2" s="1"/>
  <c r="H7" i="2"/>
  <c r="G7" i="2" s="1"/>
  <c r="Z49" i="2"/>
  <c r="Y49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Z40" i="2"/>
  <c r="R25" i="4" s="1"/>
  <c r="Q25" i="4" s="1"/>
  <c r="Z48" i="2"/>
  <c r="Y48" i="2" s="1"/>
  <c r="Z47" i="2"/>
  <c r="Y47" i="2" s="1"/>
  <c r="Z46" i="2"/>
  <c r="Y46" i="2" s="1"/>
  <c r="Z45" i="2"/>
  <c r="Y45" i="2" s="1"/>
  <c r="Z44" i="2"/>
  <c r="Y44" i="2" s="1"/>
  <c r="Z43" i="2"/>
  <c r="Y43" i="2" s="1"/>
  <c r="Z42" i="2"/>
  <c r="Y42" i="2" s="1"/>
  <c r="Z41" i="2"/>
  <c r="Y41" i="2" s="1"/>
  <c r="R40" i="2"/>
  <c r="R41" i="2" s="1"/>
  <c r="R42" i="2" s="1"/>
  <c r="R43" i="2" s="1"/>
  <c r="R44" i="2" s="1"/>
  <c r="R45" i="2" s="1"/>
  <c r="R46" i="2" s="1"/>
  <c r="R47" i="2" s="1"/>
  <c r="R48" i="2" s="1"/>
  <c r="R49" i="2" s="1"/>
  <c r="B50" i="2"/>
  <c r="B51" i="2" s="1"/>
  <c r="B52" i="2" s="1"/>
  <c r="B53" i="2" s="1"/>
  <c r="B54" i="2" s="1"/>
  <c r="B55" i="2" s="1"/>
  <c r="R55" i="2"/>
  <c r="R56" i="2" s="1"/>
  <c r="R57" i="2" s="1"/>
  <c r="R58" i="2" s="1"/>
  <c r="R59" i="2" s="1"/>
  <c r="B38" i="2"/>
  <c r="B39" i="2" s="1"/>
  <c r="B40" i="2" s="1"/>
  <c r="B41" i="2" s="1"/>
  <c r="B42" i="2" s="1"/>
  <c r="B43" i="2" s="1"/>
  <c r="B44" i="2" s="1"/>
  <c r="R7" i="2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Y40" i="2" l="1"/>
  <c r="E15" i="4"/>
  <c r="R15" i="4"/>
  <c r="Q15" i="4" s="1"/>
  <c r="I38" i="2"/>
  <c r="I7" i="2"/>
  <c r="L15" i="4"/>
  <c r="K15" i="4" s="1"/>
  <c r="Q7" i="4" l="1"/>
  <c r="Q8" i="4" l="1"/>
  <c r="P7" i="4"/>
  <c r="Q9" i="4" l="1"/>
  <c r="P9" i="4" s="1"/>
  <c r="P8" i="4"/>
</calcChain>
</file>

<file path=xl/sharedStrings.xml><?xml version="1.0" encoding="utf-8"?>
<sst xmlns="http://schemas.openxmlformats.org/spreadsheetml/2006/main" count="208" uniqueCount="116">
  <si>
    <t>Grey Goose</t>
  </si>
  <si>
    <t>Belvedere</t>
  </si>
  <si>
    <t>Smirnoff Blue</t>
  </si>
  <si>
    <t>Johnie walker red</t>
  </si>
  <si>
    <t>Chivas Regal Blended</t>
  </si>
  <si>
    <t>Bacardi</t>
  </si>
  <si>
    <t>Bombay Gin</t>
  </si>
  <si>
    <t>Hennsey</t>
  </si>
  <si>
    <t>Smirnoff red</t>
  </si>
  <si>
    <t>Southern comfort</t>
  </si>
  <si>
    <t>Dranbuie</t>
  </si>
  <si>
    <t>Chivas Regal Premium</t>
  </si>
  <si>
    <t xml:space="preserve">Dranbuie cream </t>
  </si>
  <si>
    <t>Tequila</t>
  </si>
  <si>
    <t>Baileys</t>
  </si>
  <si>
    <t>Cointreau</t>
  </si>
  <si>
    <t>ST Remy</t>
  </si>
  <si>
    <t>Stolichnaya vodka</t>
  </si>
  <si>
    <t xml:space="preserve">Jim Beam </t>
  </si>
  <si>
    <t>Frangelico</t>
  </si>
  <si>
    <t>Pimms</t>
  </si>
  <si>
    <t>Tia Maria</t>
  </si>
  <si>
    <t>Kahlua</t>
  </si>
  <si>
    <t>AMARETTO</t>
  </si>
  <si>
    <t>PLYMOUTH GIN</t>
  </si>
  <si>
    <t>ML</t>
  </si>
  <si>
    <t>CL</t>
  </si>
  <si>
    <t>Ltr</t>
  </si>
  <si>
    <t>1 ML</t>
  </si>
  <si>
    <t>1 CL</t>
  </si>
  <si>
    <t>1 Ltr</t>
  </si>
  <si>
    <t>Blue Curaçao</t>
  </si>
  <si>
    <t>Butterscotch Schnapps</t>
  </si>
  <si>
    <t>Chambord</t>
  </si>
  <si>
    <t>Creme de Menthe</t>
  </si>
  <si>
    <t>Creme de Cassis</t>
  </si>
  <si>
    <t>Creme de Cacao</t>
  </si>
  <si>
    <t>Lemoncello</t>
  </si>
  <si>
    <t>Kirschwasser</t>
  </si>
  <si>
    <t>Midori</t>
  </si>
  <si>
    <t>Peach Schnapps</t>
  </si>
  <si>
    <t>Triple Sec</t>
  </si>
  <si>
    <t>Sour Apple</t>
  </si>
  <si>
    <t>Peppermint schnapps</t>
  </si>
  <si>
    <t>Pomegranate liqueur</t>
  </si>
  <si>
    <t>Amaretto</t>
  </si>
  <si>
    <t>Cachaca Rum</t>
  </si>
  <si>
    <t>Captain Morgan's Spiced Rum</t>
  </si>
  <si>
    <t>Grand Marnier</t>
  </si>
  <si>
    <t>Irish Creme</t>
  </si>
  <si>
    <t>Jagermeister</t>
  </si>
  <si>
    <t>Malibu Rum</t>
  </si>
  <si>
    <t>Ouzo</t>
  </si>
  <si>
    <t>Tuaca</t>
  </si>
  <si>
    <t>Sloe Gin</t>
  </si>
  <si>
    <t>Coke</t>
  </si>
  <si>
    <t>Ginger Ale</t>
  </si>
  <si>
    <t>Soda</t>
  </si>
  <si>
    <t>Red Bull</t>
  </si>
  <si>
    <t>Champagne</t>
  </si>
  <si>
    <t>Beer</t>
  </si>
  <si>
    <t>Grenadine</t>
  </si>
  <si>
    <t>Cream</t>
  </si>
  <si>
    <t>Coconut Cream</t>
  </si>
  <si>
    <t>Simple Syrup</t>
  </si>
  <si>
    <t>Sweet &amp; Sour</t>
  </si>
  <si>
    <t>Cranberry</t>
  </si>
  <si>
    <t>Lemon</t>
  </si>
  <si>
    <t>Lime</t>
  </si>
  <si>
    <t>Orange</t>
  </si>
  <si>
    <t>Pineapple</t>
  </si>
  <si>
    <t>Grapefruit</t>
  </si>
  <si>
    <t>Size</t>
  </si>
  <si>
    <t>UOM</t>
  </si>
  <si>
    <t>Cost</t>
  </si>
  <si>
    <t>Cherry</t>
  </si>
  <si>
    <t>Angostura bitters</t>
  </si>
  <si>
    <t>Coctail onion</t>
  </si>
  <si>
    <t>Salt</t>
  </si>
  <si>
    <t>Suger</t>
  </si>
  <si>
    <t>Olives</t>
  </si>
  <si>
    <t>Mint leaves</t>
  </si>
  <si>
    <t>Portions</t>
  </si>
  <si>
    <t>Gram</t>
  </si>
  <si>
    <t>Each</t>
  </si>
  <si>
    <t>Portion</t>
  </si>
  <si>
    <t>[Name of the Cocktail]</t>
  </si>
  <si>
    <t>Prepared by:</t>
  </si>
  <si>
    <t>Date</t>
  </si>
  <si>
    <t>Tonic water</t>
  </si>
  <si>
    <t>RETAIL PRICE</t>
  </si>
  <si>
    <t>TOTAL COST</t>
  </si>
  <si>
    <t>GROSS PROFIT MARGIN</t>
  </si>
  <si>
    <t xml:space="preserve">GROSS PROFIT </t>
  </si>
  <si>
    <t>MIXES</t>
  </si>
  <si>
    <t>JUICE</t>
  </si>
  <si>
    <t>GARNISH</t>
  </si>
  <si>
    <t>PREPARATION</t>
  </si>
  <si>
    <t>Description</t>
  </si>
  <si>
    <t>Pt</t>
  </si>
  <si>
    <t>Oz</t>
  </si>
  <si>
    <t>$</t>
  </si>
  <si>
    <t>Country Specific Settings</t>
  </si>
  <si>
    <t>Currency Symbol</t>
  </si>
  <si>
    <t>Volume Conversion Table</t>
  </si>
  <si>
    <t>Insert the new row above</t>
  </si>
  <si>
    <t>REGULAR BEVERAGE</t>
  </si>
  <si>
    <t>MIXING BEVERAGE</t>
  </si>
  <si>
    <t>FIZZ BEVERAGE</t>
  </si>
  <si>
    <t>1 Oz</t>
  </si>
  <si>
    <t>1 Pt</t>
  </si>
  <si>
    <t>1Pt</t>
  </si>
  <si>
    <t>BEVERAGE PRICE LIST</t>
  </si>
  <si>
    <t>Cost of Portion</t>
  </si>
  <si>
    <t>DRINKS PRICE CALCULATOR</t>
  </si>
  <si>
    <t>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</si>
</sst>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29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0"/>
      <name val="Berlin Sans FB"/>
      <family val="2"/>
    </font>
    <font>
      <b/>
      <sz val="28"/>
      <color theme="0"/>
      <name val="Garamond"/>
      <family val="1"/>
    </font>
    <font>
      <sz val="16"/>
      <color rgb="FF002060"/>
      <name val="Californian FB"/>
      <family val="1"/>
    </font>
    <font>
      <sz val="10"/>
      <color theme="0"/>
      <name val="Californian FB"/>
      <family val="1"/>
    </font>
    <font>
      <sz val="12"/>
      <color theme="0"/>
      <name val="Californian FB"/>
      <family val="1"/>
    </font>
    <font>
      <sz val="12"/>
      <name val="Californian FB"/>
      <family val="1"/>
    </font>
    <font>
      <sz val="13"/>
      <color indexed="61"/>
      <name val="Californian FB"/>
      <family val="1"/>
    </font>
    <font>
      <sz val="13"/>
      <color theme="0"/>
      <name val="Californian FB"/>
      <family val="1"/>
    </font>
    <font>
      <b/>
      <sz val="10"/>
      <color theme="0"/>
      <name val="Californian FB"/>
      <family val="1"/>
    </font>
    <font>
      <b/>
      <sz val="10"/>
      <color indexed="63"/>
      <name val="Californian FB"/>
      <family val="1"/>
    </font>
    <font>
      <sz val="10"/>
      <color indexed="63"/>
      <name val="Californian FB"/>
      <family val="1"/>
    </font>
    <font>
      <sz val="10"/>
      <color indexed="47"/>
      <name val="Californian FB"/>
      <family val="1"/>
    </font>
    <font>
      <sz val="10"/>
      <name val="Californian FB"/>
      <family val="1"/>
    </font>
    <font>
      <sz val="11"/>
      <color indexed="47"/>
      <name val="Californian FB"/>
      <family val="1"/>
    </font>
    <font>
      <sz val="10"/>
      <color indexed="9"/>
      <name val="Californian FB"/>
      <family val="1"/>
    </font>
    <font>
      <sz val="11"/>
      <color indexed="9"/>
      <name val="Californian FB"/>
      <family val="1"/>
    </font>
    <font>
      <sz val="11"/>
      <name val="Californian FB"/>
      <family val="1"/>
    </font>
    <font>
      <b/>
      <sz val="28"/>
      <color indexed="9"/>
      <name val="Garamond"/>
      <family val="1"/>
    </font>
    <font>
      <b/>
      <sz val="14"/>
      <color indexed="9"/>
      <name val="Californian FB"/>
      <family val="1"/>
    </font>
    <font>
      <b/>
      <sz val="10"/>
      <name val="Californian FB"/>
      <family val="1"/>
    </font>
    <font>
      <b/>
      <sz val="12"/>
      <color indexed="47"/>
      <name val="Californian FB"/>
      <family val="1"/>
    </font>
    <font>
      <b/>
      <sz val="12"/>
      <color indexed="9"/>
      <name val="Californian FB"/>
      <family val="1"/>
    </font>
    <font>
      <b/>
      <sz val="12"/>
      <color theme="0"/>
      <name val="Californian FB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44"/>
      </right>
      <top/>
      <bottom style="thin">
        <color indexed="44"/>
      </bottom>
      <diagonal/>
    </border>
    <border>
      <left style="medium">
        <color auto="1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auto="1"/>
      </left>
      <right style="thin">
        <color indexed="44"/>
      </right>
      <top style="thin">
        <color indexed="44"/>
      </top>
      <bottom style="medium">
        <color auto="1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auto="1"/>
      </bottom>
      <diagonal/>
    </border>
    <border>
      <left style="thin">
        <color indexed="44"/>
      </left>
      <right/>
      <top style="thin">
        <color indexed="4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44"/>
      </right>
      <top style="thin">
        <color indexed="4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theme="1"/>
      </right>
      <top/>
      <bottom style="thin">
        <color indexed="55"/>
      </bottom>
      <diagonal/>
    </border>
    <border>
      <left style="medium">
        <color theme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1"/>
      </right>
      <top style="thin">
        <color indexed="55"/>
      </top>
      <bottom style="thin">
        <color indexed="55"/>
      </bottom>
      <diagonal/>
    </border>
    <border>
      <left style="medium">
        <color theme="1"/>
      </left>
      <right style="thin">
        <color indexed="55"/>
      </right>
      <top style="thin">
        <color indexed="55"/>
      </top>
      <bottom style="medium">
        <color theme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1"/>
      </bottom>
      <diagonal/>
    </border>
    <border>
      <left style="thin">
        <color indexed="55"/>
      </left>
      <right style="medium">
        <color theme="1"/>
      </right>
      <top style="thin">
        <color indexed="55"/>
      </top>
      <bottom style="medium">
        <color theme="1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indent="1"/>
    </xf>
    <xf numFmtId="0" fontId="10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indent="1"/>
    </xf>
    <xf numFmtId="0" fontId="14" fillId="5" borderId="0" xfId="0" applyFont="1" applyFill="1" applyBorder="1" applyAlignment="1">
      <alignment horizontal="left" vertical="center" indent="1"/>
    </xf>
    <xf numFmtId="10" fontId="14" fillId="5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9" fillId="4" borderId="24" xfId="0" applyFont="1" applyFill="1" applyBorder="1" applyAlignment="1">
      <alignment horizontal="left" vertical="center" indent="1"/>
    </xf>
    <xf numFmtId="0" fontId="19" fillId="4" borderId="0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left" vertical="center" indent="1"/>
    </xf>
    <xf numFmtId="0" fontId="18" fillId="3" borderId="5" xfId="0" applyFont="1" applyFill="1" applyBorder="1" applyAlignment="1">
      <alignment horizontal="right" vertical="center" indent="1"/>
    </xf>
    <xf numFmtId="0" fontId="18" fillId="3" borderId="1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4" fontId="18" fillId="2" borderId="25" xfId="0" applyNumberFormat="1" applyFont="1" applyFill="1" applyBorder="1" applyAlignment="1">
      <alignment vertical="center"/>
    </xf>
    <xf numFmtId="0" fontId="18" fillId="3" borderId="27" xfId="0" applyFont="1" applyFill="1" applyBorder="1" applyAlignment="1">
      <alignment horizontal="left" vertical="center" indent="1"/>
    </xf>
    <xf numFmtId="0" fontId="18" fillId="3" borderId="7" xfId="0" applyFont="1" applyFill="1" applyBorder="1" applyAlignment="1">
      <alignment horizontal="right" vertical="center" indent="1"/>
    </xf>
    <xf numFmtId="0" fontId="18" fillId="3" borderId="11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left" vertical="center" indent="1"/>
    </xf>
    <xf numFmtId="0" fontId="18" fillId="3" borderId="29" xfId="0" applyFont="1" applyFill="1" applyBorder="1" applyAlignment="1">
      <alignment horizontal="right" vertical="center" indent="1"/>
    </xf>
    <xf numFmtId="0" fontId="18" fillId="3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164" fontId="18" fillId="2" borderId="32" xfId="0" applyNumberFormat="1" applyFont="1" applyFill="1" applyBorder="1" applyAlignment="1">
      <alignment vertical="center"/>
    </xf>
    <xf numFmtId="0" fontId="18" fillId="3" borderId="33" xfId="0" applyFont="1" applyFill="1" applyBorder="1" applyAlignment="1">
      <alignment horizontal="left" vertical="center" indent="1"/>
    </xf>
    <xf numFmtId="0" fontId="18" fillId="3" borderId="9" xfId="0" applyFont="1" applyFill="1" applyBorder="1" applyAlignment="1">
      <alignment horizontal="right" vertical="center" indent="1"/>
    </xf>
    <xf numFmtId="0" fontId="18" fillId="3" borderId="12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left" vertical="center" indent="1"/>
    </xf>
    <xf numFmtId="0" fontId="18" fillId="3" borderId="31" xfId="0" applyFont="1" applyFill="1" applyBorder="1" applyAlignment="1">
      <alignment horizontal="right" vertical="center" indent="1"/>
    </xf>
    <xf numFmtId="0" fontId="18" fillId="3" borderId="3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25" xfId="0" applyFont="1" applyFill="1" applyBorder="1" applyAlignment="1">
      <alignment horizontal="left" vertical="center" indent="1"/>
    </xf>
    <xf numFmtId="0" fontId="18" fillId="3" borderId="5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 indent="1"/>
    </xf>
    <xf numFmtId="0" fontId="21" fillId="4" borderId="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indent="1"/>
    </xf>
    <xf numFmtId="0" fontId="18" fillId="3" borderId="5" xfId="0" applyFont="1" applyFill="1" applyBorder="1" applyAlignment="1">
      <alignment vertical="center"/>
    </xf>
    <xf numFmtId="164" fontId="18" fillId="3" borderId="10" xfId="0" applyNumberFormat="1" applyFont="1" applyFill="1" applyBorder="1" applyAlignment="1">
      <alignment vertical="center"/>
    </xf>
    <xf numFmtId="44" fontId="18" fillId="2" borderId="0" xfId="0" applyNumberFormat="1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horizontal="center" vertical="center"/>
    </xf>
    <xf numFmtId="164" fontId="18" fillId="2" borderId="25" xfId="0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vertical="center" indent="1"/>
    </xf>
    <xf numFmtId="0" fontId="18" fillId="3" borderId="7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164" fontId="18" fillId="3" borderId="11" xfId="0" applyNumberFormat="1" applyFont="1" applyFill="1" applyBorder="1" applyAlignment="1">
      <alignment vertical="center"/>
    </xf>
    <xf numFmtId="0" fontId="18" fillId="3" borderId="8" xfId="0" applyFont="1" applyFill="1" applyBorder="1" applyAlignment="1">
      <alignment horizontal="left" vertical="center" indent="1"/>
    </xf>
    <xf numFmtId="0" fontId="18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164" fontId="18" fillId="3" borderId="12" xfId="0" applyNumberFormat="1" applyFont="1" applyFill="1" applyBorder="1" applyAlignment="1">
      <alignment vertical="center"/>
    </xf>
    <xf numFmtId="0" fontId="19" fillId="4" borderId="31" xfId="0" applyFont="1" applyFill="1" applyBorder="1" applyAlignment="1">
      <alignment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164" fontId="18" fillId="3" borderId="5" xfId="0" applyNumberFormat="1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vertical="center"/>
    </xf>
    <xf numFmtId="44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2" fontId="18" fillId="2" borderId="25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9" xfId="0" applyNumberFormat="1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8" borderId="0" xfId="0" applyFont="1" applyFill="1" applyAlignment="1">
      <alignment horizontal="left" vertical="center" inden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Alignment="1">
      <alignment vertical="center"/>
    </xf>
    <xf numFmtId="0" fontId="25" fillId="9" borderId="35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2" fontId="18" fillId="0" borderId="43" xfId="0" applyNumberFormat="1" applyFont="1" applyFill="1" applyBorder="1" applyAlignment="1">
      <alignment horizontal="center" vertical="center"/>
    </xf>
    <xf numFmtId="2" fontId="18" fillId="0" borderId="44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vertical="center"/>
    </xf>
    <xf numFmtId="0" fontId="18" fillId="3" borderId="46" xfId="0" applyFont="1" applyFill="1" applyBorder="1" applyAlignment="1">
      <alignment horizontal="left" vertical="center"/>
    </xf>
    <xf numFmtId="0" fontId="18" fillId="3" borderId="45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center" vertical="center"/>
    </xf>
    <xf numFmtId="0" fontId="26" fillId="7" borderId="22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>
      <alignment horizontal="right" vertical="center"/>
    </xf>
    <xf numFmtId="2" fontId="13" fillId="5" borderId="0" xfId="0" applyNumberFormat="1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left" vertical="center" indent="1"/>
    </xf>
    <xf numFmtId="164" fontId="12" fillId="0" borderId="2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44" fontId="18" fillId="3" borderId="11" xfId="0" applyNumberFormat="1" applyFont="1" applyFill="1" applyBorder="1" applyAlignment="1">
      <alignment horizontal="center" vertical="center"/>
    </xf>
    <xf numFmtId="44" fontId="18" fillId="3" borderId="19" xfId="0" applyNumberFormat="1" applyFont="1" applyFill="1" applyBorder="1" applyAlignment="1">
      <alignment horizontal="center" vertical="center"/>
    </xf>
    <xf numFmtId="44" fontId="18" fillId="3" borderId="12" xfId="0" applyNumberFormat="1" applyFont="1" applyFill="1" applyBorder="1" applyAlignment="1">
      <alignment horizontal="center" vertical="center"/>
    </xf>
    <xf numFmtId="44" fontId="18" fillId="3" borderId="20" xfId="0" applyNumberFormat="1" applyFont="1" applyFill="1" applyBorder="1" applyAlignment="1">
      <alignment horizontal="center" vertical="center"/>
    </xf>
    <xf numFmtId="1" fontId="18" fillId="3" borderId="10" xfId="0" applyNumberFormat="1" applyFont="1" applyFill="1" applyBorder="1" applyAlignment="1">
      <alignment horizontal="center" vertical="center"/>
    </xf>
    <xf numFmtId="1" fontId="18" fillId="3" borderId="18" xfId="0" applyNumberFormat="1" applyFont="1" applyFill="1" applyBorder="1" applyAlignment="1">
      <alignment horizontal="center" vertical="center"/>
    </xf>
    <xf numFmtId="1" fontId="18" fillId="3" borderId="11" xfId="0" applyNumberFormat="1" applyFont="1" applyFill="1" applyBorder="1" applyAlignment="1">
      <alignment horizontal="center" vertical="center"/>
    </xf>
    <xf numFmtId="1" fontId="18" fillId="3" borderId="19" xfId="0" applyNumberFormat="1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"/>
  <sheetViews>
    <sheetView showGridLines="0" tabSelected="1" workbookViewId="0">
      <selection activeCell="Q6" sqref="Q6:R6"/>
    </sheetView>
  </sheetViews>
  <sheetFormatPr defaultRowHeight="18" customHeight="1" x14ac:dyDescent="0.2"/>
  <cols>
    <col min="1" max="1" width="4.140625" style="1" customWidth="1"/>
    <col min="2" max="2" width="26.28515625" style="1" customWidth="1"/>
    <col min="3" max="3" width="7.7109375" style="1" customWidth="1"/>
    <col min="4" max="4" width="6.7109375" style="1" customWidth="1"/>
    <col min="5" max="5" width="2.7109375" style="1" customWidth="1"/>
    <col min="6" max="6" width="9.140625" style="1"/>
    <col min="7" max="7" width="2.140625" style="1" customWidth="1"/>
    <col min="8" max="8" width="26.28515625" style="1" customWidth="1"/>
    <col min="9" max="9" width="7.7109375" style="1" customWidth="1"/>
    <col min="10" max="10" width="6.7109375" style="1" customWidth="1"/>
    <col min="11" max="11" width="2.7109375" style="1" customWidth="1"/>
    <col min="12" max="12" width="9.140625" style="1"/>
    <col min="13" max="13" width="2.28515625" style="1" customWidth="1"/>
    <col min="14" max="14" width="24.28515625" style="1" customWidth="1"/>
    <col min="15" max="15" width="9.140625" style="1"/>
    <col min="16" max="16" width="7.5703125" style="1" customWidth="1"/>
    <col min="17" max="17" width="2.28515625" style="1" customWidth="1"/>
    <col min="18" max="16384" width="9.140625" style="1"/>
  </cols>
  <sheetData>
    <row r="2" spans="2:18" ht="57" customHeight="1" x14ac:dyDescent="0.2">
      <c r="B2" s="112" t="s">
        <v>114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2:18" ht="10.5" customHeight="1" x14ac:dyDescent="0.2">
      <c r="B3" s="2"/>
      <c r="C3" s="2"/>
      <c r="D3" s="2"/>
      <c r="E3" s="2"/>
    </row>
    <row r="4" spans="2:18" ht="24.95" customHeight="1" x14ac:dyDescent="0.2">
      <c r="B4" s="12" t="s">
        <v>86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8" ht="6.95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ht="18" customHeight="1" x14ac:dyDescent="0.2">
      <c r="B6" s="122" t="s">
        <v>90</v>
      </c>
      <c r="C6" s="122"/>
      <c r="D6" s="122"/>
      <c r="E6" s="14"/>
      <c r="F6" s="15"/>
      <c r="G6" s="15"/>
      <c r="H6" s="15"/>
      <c r="I6" s="16"/>
      <c r="J6" s="15"/>
      <c r="K6" s="16"/>
      <c r="L6" s="15"/>
      <c r="M6" s="16"/>
      <c r="N6" s="15"/>
      <c r="O6" s="16"/>
      <c r="P6" s="17" t="str">
        <f>IF($Q6="","",Configuration!$G$4)</f>
        <v>$</v>
      </c>
      <c r="Q6" s="123">
        <v>15</v>
      </c>
      <c r="R6" s="124"/>
    </row>
    <row r="7" spans="2:18" ht="18" customHeight="1" x14ac:dyDescent="0.2">
      <c r="B7" s="122" t="s">
        <v>91</v>
      </c>
      <c r="C7" s="122"/>
      <c r="D7" s="122"/>
      <c r="E7" s="14"/>
      <c r="F7" s="15"/>
      <c r="G7" s="15"/>
      <c r="H7" s="15"/>
      <c r="I7" s="16"/>
      <c r="J7" s="15"/>
      <c r="K7" s="16"/>
      <c r="L7" s="15"/>
      <c r="M7" s="16"/>
      <c r="N7" s="15"/>
      <c r="O7" s="16"/>
      <c r="P7" s="14" t="str">
        <f>IF($Q7="","",Configuration!$G$4)</f>
        <v>$</v>
      </c>
      <c r="Q7" s="120">
        <f>SUM(F15:F20,L15:L19,R15:R18,L25:L28,F25:F29,R25:R29)</f>
        <v>8.3971568645833337</v>
      </c>
      <c r="R7" s="120"/>
    </row>
    <row r="8" spans="2:18" ht="18" customHeight="1" x14ac:dyDescent="0.2">
      <c r="B8" s="122" t="s">
        <v>93</v>
      </c>
      <c r="C8" s="122"/>
      <c r="D8" s="122"/>
      <c r="E8" s="14"/>
      <c r="F8" s="15"/>
      <c r="G8" s="15"/>
      <c r="H8" s="15"/>
      <c r="I8" s="16"/>
      <c r="J8" s="15"/>
      <c r="K8" s="16"/>
      <c r="L8" s="15"/>
      <c r="M8" s="16"/>
      <c r="N8" s="15"/>
      <c r="O8" s="16"/>
      <c r="P8" s="14" t="str">
        <f>IF($Q8="","",Configuration!$G$4)</f>
        <v>$</v>
      </c>
      <c r="Q8" s="120">
        <f>Q6-Q7</f>
        <v>6.6028431354166663</v>
      </c>
      <c r="R8" s="120"/>
    </row>
    <row r="9" spans="2:18" ht="18" customHeight="1" x14ac:dyDescent="0.2">
      <c r="B9" s="122" t="s">
        <v>92</v>
      </c>
      <c r="C9" s="122"/>
      <c r="D9" s="122"/>
      <c r="E9" s="14"/>
      <c r="F9" s="15"/>
      <c r="G9" s="15"/>
      <c r="H9" s="15"/>
      <c r="I9" s="16"/>
      <c r="J9" s="15"/>
      <c r="K9" s="16"/>
      <c r="L9" s="15"/>
      <c r="M9" s="16"/>
      <c r="N9" s="15"/>
      <c r="O9" s="16"/>
      <c r="P9" s="14" t="str">
        <f>IF($Q9="","","%")</f>
        <v>%</v>
      </c>
      <c r="Q9" s="121">
        <f>(Q8/Q6)*100</f>
        <v>44.018954236111107</v>
      </c>
      <c r="R9" s="121"/>
    </row>
    <row r="10" spans="2:18" ht="6.95" customHeight="1" x14ac:dyDescent="0.2">
      <c r="B10" s="18"/>
      <c r="C10" s="18"/>
      <c r="D10" s="18"/>
      <c r="E10" s="1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19"/>
      <c r="R10" s="19"/>
    </row>
    <row r="11" spans="2:18" s="3" customFormat="1" ht="18" customHeight="1" thickBot="1" x14ac:dyDescent="0.25">
      <c r="B11" s="20"/>
      <c r="C11" s="20"/>
      <c r="D11" s="20"/>
      <c r="E11" s="20"/>
      <c r="F11" s="21"/>
      <c r="G11" s="21"/>
      <c r="H11" s="21"/>
      <c r="I11" s="21"/>
      <c r="J11" s="22"/>
      <c r="K11" s="22"/>
      <c r="L11" s="22"/>
    </row>
    <row r="12" spans="2:18" ht="18" customHeight="1" x14ac:dyDescent="0.2">
      <c r="B12" s="113" t="s">
        <v>106</v>
      </c>
      <c r="C12" s="114"/>
      <c r="D12" s="114"/>
      <c r="E12" s="114"/>
      <c r="F12" s="115"/>
      <c r="G12" s="23"/>
      <c r="H12" s="113" t="s">
        <v>107</v>
      </c>
      <c r="I12" s="114"/>
      <c r="J12" s="114"/>
      <c r="K12" s="114"/>
      <c r="L12" s="115"/>
      <c r="N12" s="113" t="s">
        <v>108</v>
      </c>
      <c r="O12" s="114"/>
      <c r="P12" s="114"/>
      <c r="Q12" s="114"/>
      <c r="R12" s="115"/>
    </row>
    <row r="13" spans="2:18" ht="6.95" customHeight="1" x14ac:dyDescent="0.2">
      <c r="B13" s="24"/>
      <c r="C13" s="23"/>
      <c r="D13" s="23"/>
      <c r="E13" s="23"/>
      <c r="F13" s="25"/>
      <c r="G13" s="23"/>
      <c r="H13" s="24"/>
      <c r="I13" s="23"/>
      <c r="J13" s="23"/>
      <c r="K13" s="23"/>
      <c r="L13" s="25"/>
      <c r="N13" s="24"/>
      <c r="O13" s="23"/>
      <c r="P13" s="23"/>
      <c r="Q13" s="23"/>
      <c r="R13" s="25"/>
    </row>
    <row r="14" spans="2:18" ht="18" customHeight="1" x14ac:dyDescent="0.2">
      <c r="B14" s="26" t="s">
        <v>98</v>
      </c>
      <c r="C14" s="119" t="s">
        <v>85</v>
      </c>
      <c r="D14" s="119"/>
      <c r="E14" s="27"/>
      <c r="F14" s="28" t="s">
        <v>74</v>
      </c>
      <c r="G14" s="23"/>
      <c r="H14" s="26" t="s">
        <v>98</v>
      </c>
      <c r="I14" s="119" t="s">
        <v>85</v>
      </c>
      <c r="J14" s="119"/>
      <c r="K14" s="27"/>
      <c r="L14" s="28" t="s">
        <v>74</v>
      </c>
      <c r="N14" s="26" t="s">
        <v>98</v>
      </c>
      <c r="O14" s="119" t="s">
        <v>85</v>
      </c>
      <c r="P14" s="119"/>
      <c r="Q14" s="27"/>
      <c r="R14" s="28" t="s">
        <v>74</v>
      </c>
    </row>
    <row r="15" spans="2:18" ht="18" customHeight="1" x14ac:dyDescent="0.2">
      <c r="B15" s="29" t="s">
        <v>1</v>
      </c>
      <c r="C15" s="30">
        <v>1</v>
      </c>
      <c r="D15" s="31" t="s">
        <v>26</v>
      </c>
      <c r="E15" s="32" t="str">
        <f>IF($F15="","",Configuration!$G$4)</f>
        <v>$</v>
      </c>
      <c r="F15" s="33">
        <f>IF(OR(ISBLANK(C15),ISBLANK(D15),ISBLANK(B15)),"",C15*INDEX('Beverage Price List'!$G$7:$P$32,MATCH(B15,reg_beverage,0),portion*2))</f>
        <v>4.9333333333333336</v>
      </c>
      <c r="G15" s="23"/>
      <c r="H15" s="29" t="s">
        <v>31</v>
      </c>
      <c r="I15" s="30">
        <v>0.25</v>
      </c>
      <c r="J15" s="31" t="s">
        <v>100</v>
      </c>
      <c r="K15" s="32" t="str">
        <f>IF($L15="","",Configuration!$G$4)</f>
        <v>$</v>
      </c>
      <c r="L15" s="33">
        <f>IF(OR(ISBLANK(I15),ISBLANK(J15),ISBLANK(H15)),"",I15*INDEX('Beverage Price List'!$W$7:$AF$35,MATCH(H15,mix_beverage,0),portion*2))</f>
        <v>0.19715686458333379</v>
      </c>
      <c r="N15" s="29" t="s">
        <v>89</v>
      </c>
      <c r="O15" s="30">
        <v>1</v>
      </c>
      <c r="P15" s="31" t="s">
        <v>26</v>
      </c>
      <c r="Q15" s="32" t="str">
        <f>IF($R15="","",Configuration!$G$4)</f>
        <v>$</v>
      </c>
      <c r="R15" s="33">
        <f>IF(OR(ISBLANK(O15),ISBLANK(P15),ISBLANK(N15)),"",O15*INDEX('Beverage Price List'!$G$38:$P$45,MATCH(N15,fizz_beverage,0),portion*2))</f>
        <v>2.6666666666666665</v>
      </c>
    </row>
    <row r="16" spans="2:18" ht="18" customHeight="1" x14ac:dyDescent="0.2">
      <c r="B16" s="34"/>
      <c r="C16" s="35"/>
      <c r="D16" s="36"/>
      <c r="E16" s="32" t="str">
        <f>IF($F16="","",Configuration!$G$4)</f>
        <v/>
      </c>
      <c r="F16" s="33" t="str">
        <f>IF(OR(ISBLANK(C16),ISBLANK(D16),ISBLANK(B16)),"",C16*INDEX('Beverage Price List'!$G$7:$P$32,MATCH(B16,reg_beverage,0),portion*2))</f>
        <v/>
      </c>
      <c r="G16" s="23"/>
      <c r="H16" s="34"/>
      <c r="I16" s="35"/>
      <c r="J16" s="36"/>
      <c r="K16" s="32" t="str">
        <f>IF($L16="","",Configuration!$G$4)</f>
        <v/>
      </c>
      <c r="L16" s="33" t="str">
        <f>IF(OR(ISBLANK(I16),ISBLANK(J16),ISBLANK(H16)),"",I16*INDEX('Beverage Price List'!$W$7:$AF$35,MATCH(H16,mix_beverage,0),portion*2))</f>
        <v/>
      </c>
      <c r="N16" s="34"/>
      <c r="O16" s="35"/>
      <c r="P16" s="36"/>
      <c r="Q16" s="32" t="str">
        <f>IF($R16="","",Configuration!$G$4)</f>
        <v/>
      </c>
      <c r="R16" s="33" t="str">
        <f>IF(OR(ISBLANK(O16),ISBLANK(P16),ISBLANK(N16)),"",O16*INDEX('Beverage Price List'!$G$38:$P$45,MATCH(N16,fizz_beverage,0),portion*2))</f>
        <v/>
      </c>
    </row>
    <row r="17" spans="2:18" ht="18" customHeight="1" x14ac:dyDescent="0.2">
      <c r="B17" s="34"/>
      <c r="C17" s="35"/>
      <c r="D17" s="36"/>
      <c r="E17" s="32" t="str">
        <f>IF($F17="","",Configuration!$G$4)</f>
        <v/>
      </c>
      <c r="F17" s="33" t="str">
        <f>IF(OR(ISBLANK(C17),ISBLANK(D17),ISBLANK(B17)),"",C17*INDEX('Beverage Price List'!$G$7:$P$32,MATCH(B17,reg_beverage,0),portion*2))</f>
        <v/>
      </c>
      <c r="G17" s="23"/>
      <c r="H17" s="34"/>
      <c r="I17" s="35"/>
      <c r="J17" s="36"/>
      <c r="K17" s="32" t="str">
        <f>IF($L17="","",Configuration!$G$4)</f>
        <v/>
      </c>
      <c r="L17" s="33" t="str">
        <f>IF(OR(ISBLANK(I17),ISBLANK(J17),ISBLANK(H17)),"",I17*INDEX('Beverage Price List'!$W$7:$AF$35,MATCH(H17,mix_beverage,0),portion*2))</f>
        <v/>
      </c>
      <c r="N17" s="34"/>
      <c r="O17" s="35"/>
      <c r="P17" s="36"/>
      <c r="Q17" s="32" t="str">
        <f>IF($R17="","",Configuration!$G$4)</f>
        <v/>
      </c>
      <c r="R17" s="33" t="str">
        <f>IF(OR(ISBLANK(O17),ISBLANK(P17),ISBLANK(N17)),"",O17*INDEX('Beverage Price List'!$G$38:$P$45,MATCH(N17,fizz_beverage,0),portion*2))</f>
        <v/>
      </c>
    </row>
    <row r="18" spans="2:18" ht="18" customHeight="1" x14ac:dyDescent="0.2">
      <c r="B18" s="34"/>
      <c r="C18" s="35"/>
      <c r="D18" s="36"/>
      <c r="E18" s="32" t="str">
        <f>IF($F18="","",Configuration!$G$4)</f>
        <v/>
      </c>
      <c r="F18" s="33" t="str">
        <f>IF(OR(ISBLANK(C18),ISBLANK(D18),ISBLANK(B18)),"",C18*INDEX('Beverage Price List'!$G$7:$P$32,MATCH(B18,reg_beverage,0),portion*2))</f>
        <v/>
      </c>
      <c r="G18" s="23"/>
      <c r="H18" s="34"/>
      <c r="I18" s="35"/>
      <c r="J18" s="36"/>
      <c r="K18" s="32" t="str">
        <f>IF($L18="","",Configuration!$G$4)</f>
        <v/>
      </c>
      <c r="L18" s="33" t="str">
        <f>IF(OR(ISBLANK(I18),ISBLANK(J18),ISBLANK(H18)),"",I18*INDEX('Beverage Price List'!$W$7:$AF$35,MATCH(H18,mix_beverage,0),portion*2))</f>
        <v/>
      </c>
      <c r="N18" s="42"/>
      <c r="O18" s="43"/>
      <c r="P18" s="44"/>
      <c r="Q18" s="32" t="str">
        <f>IF($R18="","",Configuration!$G$4)</f>
        <v/>
      </c>
      <c r="R18" s="33" t="str">
        <f>IF(OR(ISBLANK(O18),ISBLANK(P18),ISBLANK(N18)),"",O18*INDEX('Beverage Price List'!$G$38:$P$45,MATCH(N18,fizz_beverage,0),portion*2))</f>
        <v/>
      </c>
    </row>
    <row r="19" spans="2:18" ht="18" customHeight="1" x14ac:dyDescent="0.2">
      <c r="B19" s="34"/>
      <c r="C19" s="35"/>
      <c r="D19" s="36"/>
      <c r="E19" s="32" t="str">
        <f>IF($F19="","",Configuration!$G$4)</f>
        <v/>
      </c>
      <c r="F19" s="33" t="str">
        <f>IF(OR(ISBLANK(C19),ISBLANK(D19),ISBLANK(B19)),"",C19*INDEX('Beverage Price List'!$G$7:$P$32,MATCH(B19,reg_beverage,0),portion*2))</f>
        <v/>
      </c>
      <c r="G19" s="23"/>
      <c r="H19" s="34"/>
      <c r="I19" s="35"/>
      <c r="J19" s="36"/>
      <c r="K19" s="32" t="str">
        <f>IF($L19="","",Configuration!$G$4)</f>
        <v/>
      </c>
      <c r="L19" s="33" t="str">
        <f>IF(OR(ISBLANK(I19),ISBLANK(J19),ISBLANK(H19)),"",I19*INDEX('Beverage Price List'!$W$7:$AF$35,MATCH(H19,mix_beverage,0),portion*2))</f>
        <v/>
      </c>
      <c r="N19" s="42"/>
      <c r="O19" s="43"/>
      <c r="P19" s="44"/>
      <c r="Q19" s="32" t="str">
        <f>IF($R19="","",Configuration!$G$4)</f>
        <v/>
      </c>
      <c r="R19" s="33" t="str">
        <f>IF(OR(ISBLANK(O19),ISBLANK(P19),ISBLANK(N19)),"",O19*INDEX('Beverage Price List'!$G$38:$P$45,MATCH(N19,fizz_beverage,0),portion*2))</f>
        <v/>
      </c>
    </row>
    <row r="20" spans="2:18" ht="18" customHeight="1" thickBot="1" x14ac:dyDescent="0.25">
      <c r="B20" s="37"/>
      <c r="C20" s="38"/>
      <c r="D20" s="39"/>
      <c r="E20" s="40" t="str">
        <f>IF($F20="","",Configuration!$G$4)</f>
        <v/>
      </c>
      <c r="F20" s="41" t="str">
        <f>IF(OR(ISBLANK(C20),ISBLANK(D20),ISBLANK(B20)),"",C20*INDEX('Beverage Price List'!$G$7:$P$32,MATCH(B20,reg_beverage,0),portion*2))</f>
        <v/>
      </c>
      <c r="G20" s="23"/>
      <c r="H20" s="37"/>
      <c r="I20" s="38"/>
      <c r="J20" s="39"/>
      <c r="K20" s="40" t="str">
        <f>IF($L20="","",Configuration!$G$4)</f>
        <v/>
      </c>
      <c r="L20" s="41" t="str">
        <f>IF(OR(ISBLANK(I20),ISBLANK(J20),ISBLANK(H20)),"",I20*INDEX('Beverage Price List'!$W$7:$AF$35,MATCH(H20,mix_beverage,0),portion*2))</f>
        <v/>
      </c>
      <c r="N20" s="37"/>
      <c r="O20" s="38"/>
      <c r="P20" s="39"/>
      <c r="Q20" s="40" t="str">
        <f>IF($R20="","",Configuration!$G$4)</f>
        <v/>
      </c>
      <c r="R20" s="41" t="str">
        <f>IF(OR(ISBLANK(O20),ISBLANK(P20),ISBLANK(N20)),"",O20*INDEX('Beverage Price List'!$G$38:$P$45,MATCH(N20,fizz_beverage,0),portion*2))</f>
        <v/>
      </c>
    </row>
    <row r="21" spans="2:18" s="3" customFormat="1" ht="6.95" customHeight="1" thickBot="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8" ht="18" customHeight="1" x14ac:dyDescent="0.2">
      <c r="B22" s="116" t="s">
        <v>95</v>
      </c>
      <c r="C22" s="117"/>
      <c r="D22" s="117"/>
      <c r="E22" s="117"/>
      <c r="F22" s="118"/>
      <c r="G22" s="23"/>
      <c r="H22" s="113" t="s">
        <v>94</v>
      </c>
      <c r="I22" s="114"/>
      <c r="J22" s="114"/>
      <c r="K22" s="114"/>
      <c r="L22" s="115"/>
      <c r="N22" s="116" t="s">
        <v>96</v>
      </c>
      <c r="O22" s="117"/>
      <c r="P22" s="117"/>
      <c r="Q22" s="117"/>
      <c r="R22" s="118"/>
    </row>
    <row r="23" spans="2:18" ht="6.95" customHeight="1" x14ac:dyDescent="0.2">
      <c r="B23" s="48"/>
      <c r="C23" s="49"/>
      <c r="D23" s="49"/>
      <c r="E23" s="49"/>
      <c r="F23" s="50"/>
      <c r="G23" s="23"/>
      <c r="H23" s="24"/>
      <c r="I23" s="23"/>
      <c r="J23" s="23"/>
      <c r="K23" s="23"/>
      <c r="L23" s="25"/>
      <c r="N23" s="48"/>
      <c r="O23" s="49"/>
      <c r="P23" s="49"/>
      <c r="Q23" s="49"/>
      <c r="R23" s="50"/>
    </row>
    <row r="24" spans="2:18" ht="18" customHeight="1" x14ac:dyDescent="0.2">
      <c r="B24" s="26" t="s">
        <v>98</v>
      </c>
      <c r="C24" s="119" t="s">
        <v>85</v>
      </c>
      <c r="D24" s="119"/>
      <c r="E24" s="27"/>
      <c r="F24" s="28" t="s">
        <v>74</v>
      </c>
      <c r="G24" s="23"/>
      <c r="H24" s="26" t="s">
        <v>98</v>
      </c>
      <c r="I24" s="119" t="s">
        <v>85</v>
      </c>
      <c r="J24" s="119"/>
      <c r="K24" s="27"/>
      <c r="L24" s="28" t="s">
        <v>74</v>
      </c>
      <c r="N24" s="26" t="s">
        <v>98</v>
      </c>
      <c r="O24" s="119" t="s">
        <v>85</v>
      </c>
      <c r="P24" s="119"/>
      <c r="Q24" s="27"/>
      <c r="R24" s="28" t="s">
        <v>74</v>
      </c>
    </row>
    <row r="25" spans="2:18" ht="18" customHeight="1" x14ac:dyDescent="0.2">
      <c r="B25" s="29"/>
      <c r="C25" s="30"/>
      <c r="D25" s="31"/>
      <c r="E25" s="32" t="str">
        <f>IF($F25="","",Configuration!$G$4)</f>
        <v/>
      </c>
      <c r="F25" s="33" t="str">
        <f>IF(OR(ISBLANK(C25),ISBLANK(D25),ISBLANK(B25)),"",C25*INDEX('Beverage Price List'!$G$50:$P$56,MATCH(B25,juice,0),portion*2))</f>
        <v/>
      </c>
      <c r="G25" s="23"/>
      <c r="H25" s="29"/>
      <c r="I25" s="30"/>
      <c r="J25" s="31"/>
      <c r="K25" s="32" t="str">
        <f>IF($L25="","",Configuration!$G$4)</f>
        <v/>
      </c>
      <c r="L25" s="33" t="str">
        <f>IF(OR(ISBLANK(I25),ISBLANK(J25),ISBLANK(H25)),"",I25*INDEX('Beverage Price List'!$W$55:$AF$60,MATCH(H25,mixes,0),portion*2))</f>
        <v/>
      </c>
      <c r="N25" s="29" t="s">
        <v>75</v>
      </c>
      <c r="O25" s="127">
        <v>3</v>
      </c>
      <c r="P25" s="128"/>
      <c r="Q25" s="32" t="str">
        <f>IF($R25="","",Configuration!$G$4)</f>
        <v>$</v>
      </c>
      <c r="R25" s="33">
        <f>IF(OR(ISBLANK(O25),ISBLANK(N25)),"",O25*INDEX('Beverage Price List'!$Z$40:$Z$50,MATCH(N25,garnish,0),1))</f>
        <v>0.60000000000000009</v>
      </c>
    </row>
    <row r="26" spans="2:18" ht="18" customHeight="1" x14ac:dyDescent="0.2">
      <c r="B26" s="29"/>
      <c r="C26" s="30"/>
      <c r="D26" s="31"/>
      <c r="E26" s="32" t="str">
        <f>IF($F26="","",Configuration!$G$4)</f>
        <v/>
      </c>
      <c r="F26" s="33" t="str">
        <f>IF(OR(ISBLANK(C26),ISBLANK(D26),ISBLANK(B26)),"",C26*INDEX('Beverage Price List'!$G$50:$P$56,MATCH(B26,juice,0),portion*2))</f>
        <v/>
      </c>
      <c r="G26" s="23"/>
      <c r="H26" s="34"/>
      <c r="I26" s="35"/>
      <c r="J26" s="36"/>
      <c r="K26" s="32" t="str">
        <f>IF($L26="","",Configuration!$G$4)</f>
        <v/>
      </c>
      <c r="L26" s="33" t="str">
        <f>IF(OR(ISBLANK(I26),ISBLANK(J26),ISBLANK(H26)),"",I26*INDEX('Beverage Price List'!$W$55:$AF$60,MATCH(H26,mixes,0),portion*2))</f>
        <v/>
      </c>
      <c r="N26" s="29"/>
      <c r="O26" s="51"/>
      <c r="P26" s="31"/>
      <c r="Q26" s="32" t="str">
        <f>IF($R26="","",Configuration!$G$4)</f>
        <v/>
      </c>
      <c r="R26" s="33" t="str">
        <f>IF(OR(ISBLANK(O26),ISBLANK(N26)),"",O26*INDEX('Beverage Price List'!$Z$40:$Z$50,MATCH(N26,garnish,0),1))</f>
        <v/>
      </c>
    </row>
    <row r="27" spans="2:18" ht="18" customHeight="1" x14ac:dyDescent="0.2">
      <c r="B27" s="34"/>
      <c r="C27" s="35"/>
      <c r="D27" s="36"/>
      <c r="E27" s="32" t="str">
        <f>IF($F27="","",Configuration!$G$4)</f>
        <v/>
      </c>
      <c r="F27" s="33" t="str">
        <f>IF(OR(ISBLANK(C27),ISBLANK(D27),ISBLANK(B27)),"",C27*INDEX('Beverage Price List'!$G$50:$P$56,MATCH(B27,juice,0),portion*2))</f>
        <v/>
      </c>
      <c r="G27" s="23"/>
      <c r="H27" s="34"/>
      <c r="I27" s="35"/>
      <c r="J27" s="36"/>
      <c r="K27" s="32" t="str">
        <f>IF($L27="","",Configuration!$G$4)</f>
        <v/>
      </c>
      <c r="L27" s="33" t="str">
        <f>IF(OR(ISBLANK(I27),ISBLANK(J27),ISBLANK(H27)),"",I27*INDEX('Beverage Price List'!$W$55:$AF$60,MATCH(H27,mixes,0),portion*2))</f>
        <v/>
      </c>
      <c r="N27" s="34"/>
      <c r="O27" s="129"/>
      <c r="P27" s="130"/>
      <c r="Q27" s="32" t="str">
        <f>IF($R27="","",Configuration!$G$4)</f>
        <v/>
      </c>
      <c r="R27" s="33" t="str">
        <f>IF(OR(ISBLANK(O27),ISBLANK(N27)),"",O27*INDEX('Beverage Price List'!$Z$40:$Z$50,MATCH(N27,garnish,0),1))</f>
        <v/>
      </c>
    </row>
    <row r="28" spans="2:18" ht="18" customHeight="1" x14ac:dyDescent="0.2">
      <c r="B28" s="34"/>
      <c r="C28" s="35"/>
      <c r="D28" s="36"/>
      <c r="E28" s="32" t="str">
        <f>IF($F28="","",Configuration!$G$4)</f>
        <v/>
      </c>
      <c r="F28" s="33" t="str">
        <f>IF(OR(ISBLANK(C28),ISBLANK(D28),ISBLANK(B28)),"",C28*INDEX('Beverage Price List'!$G$50:$P$56,MATCH(B28,juice,0),portion*2))</f>
        <v/>
      </c>
      <c r="G28" s="23"/>
      <c r="H28" s="42"/>
      <c r="I28" s="43"/>
      <c r="J28" s="44"/>
      <c r="K28" s="32" t="str">
        <f>IF($L28="","",Configuration!$G$4)</f>
        <v/>
      </c>
      <c r="L28" s="33" t="str">
        <f>IF(OR(ISBLANK(I28),ISBLANK(J28),ISBLANK(H28)),"",I28*INDEX('Beverage Price List'!$W$55:$AF$60,MATCH(H28,mixes,0),portion*2))</f>
        <v/>
      </c>
      <c r="N28" s="34"/>
      <c r="O28" s="129"/>
      <c r="P28" s="130"/>
      <c r="Q28" s="32" t="str">
        <f>IF($R28="","",Configuration!$G$4)</f>
        <v/>
      </c>
      <c r="R28" s="33" t="str">
        <f>IF(OR(ISBLANK(O28),ISBLANK(N28)),"",O28*INDEX('Beverage Price List'!$Z$40:$Z$50,MATCH(N28,garnish,0),1))</f>
        <v/>
      </c>
    </row>
    <row r="29" spans="2:18" ht="18" customHeight="1" thickBot="1" x14ac:dyDescent="0.25">
      <c r="B29" s="37"/>
      <c r="C29" s="38"/>
      <c r="D29" s="39"/>
      <c r="E29" s="40" t="str">
        <f>IF($F29="","",Configuration!$G$4)</f>
        <v/>
      </c>
      <c r="F29" s="41" t="str">
        <f>IF(OR(ISBLANK(C29),ISBLANK(D29),ISBLANK(B29)),"",C29*INDEX('Beverage Price List'!$G$50:$P$56,MATCH(B29,juice,0),portion*2))</f>
        <v/>
      </c>
      <c r="G29" s="23"/>
      <c r="H29" s="45"/>
      <c r="I29" s="46"/>
      <c r="J29" s="47"/>
      <c r="K29" s="40"/>
      <c r="L29" s="41"/>
      <c r="N29" s="37"/>
      <c r="O29" s="131"/>
      <c r="P29" s="132"/>
      <c r="Q29" s="40" t="str">
        <f>IF($R29="","",Configuration!$G$4)</f>
        <v/>
      </c>
      <c r="R29" s="41" t="str">
        <f>IF(OR(ISBLANK(O29),ISBLANK(N29)),"",O29*INDEX('Beverage Price List'!$Z$40:$Z$50,MATCH(N29,garnish,0),1))</f>
        <v/>
      </c>
    </row>
    <row r="30" spans="2:18" s="3" customFormat="1" ht="6.95" customHeight="1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2:18" ht="18" customHeight="1" x14ac:dyDescent="0.2">
      <c r="B31" s="134" t="s">
        <v>97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2:18" ht="17.25" customHeight="1" x14ac:dyDescent="0.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2:18" ht="18" customHeight="1" x14ac:dyDescent="0.2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2:18" ht="18" customHeight="1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2:18" ht="18" customHeight="1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2:18" ht="18" customHeight="1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2:18" ht="18" customHeight="1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2:18" ht="18" customHeight="1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2:18" ht="18" customHeight="1" x14ac:dyDescent="0.2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2:18" s="3" customFormat="1" ht="6.95" customHeight="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2:18" ht="18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2:18" ht="18" customHeight="1" x14ac:dyDescent="0.2">
      <c r="B42" s="109" t="s">
        <v>87</v>
      </c>
      <c r="C42" s="125"/>
      <c r="D42" s="126"/>
      <c r="E42" s="126"/>
      <c r="F42" s="126"/>
      <c r="G42" s="126"/>
      <c r="H42" s="16"/>
      <c r="I42" s="16"/>
      <c r="J42" s="16"/>
      <c r="K42" s="16"/>
      <c r="L42" s="16"/>
      <c r="M42" s="16"/>
      <c r="N42" s="108" t="s">
        <v>88</v>
      </c>
      <c r="O42" s="125"/>
      <c r="P42" s="126"/>
      <c r="Q42" s="133"/>
      <c r="R42" s="16"/>
    </row>
    <row r="43" spans="2:18" ht="18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35">
    <mergeCell ref="B38:R38"/>
    <mergeCell ref="B37:R37"/>
    <mergeCell ref="B36:R36"/>
    <mergeCell ref="B7:D7"/>
    <mergeCell ref="B6:D6"/>
    <mergeCell ref="Q6:R6"/>
    <mergeCell ref="C42:G42"/>
    <mergeCell ref="B8:D8"/>
    <mergeCell ref="B9:D9"/>
    <mergeCell ref="O25:P25"/>
    <mergeCell ref="O27:P27"/>
    <mergeCell ref="O28:P28"/>
    <mergeCell ref="O29:P29"/>
    <mergeCell ref="O42:Q42"/>
    <mergeCell ref="C24:D24"/>
    <mergeCell ref="I24:J24"/>
    <mergeCell ref="O24:P24"/>
    <mergeCell ref="B31:R31"/>
    <mergeCell ref="B39:R39"/>
    <mergeCell ref="B35:R35"/>
    <mergeCell ref="B34:R34"/>
    <mergeCell ref="B33:R33"/>
    <mergeCell ref="B2:R2"/>
    <mergeCell ref="B12:F12"/>
    <mergeCell ref="H12:L12"/>
    <mergeCell ref="N12:R12"/>
    <mergeCell ref="N22:R22"/>
    <mergeCell ref="B22:F22"/>
    <mergeCell ref="H22:L22"/>
    <mergeCell ref="C14:D14"/>
    <mergeCell ref="I14:J14"/>
    <mergeCell ref="O14:P14"/>
    <mergeCell ref="Q7:R7"/>
    <mergeCell ref="Q8:R8"/>
    <mergeCell ref="Q9:R9"/>
  </mergeCells>
  <phoneticPr fontId="1" type="noConversion"/>
  <dataValidations count="7">
    <dataValidation type="list" allowBlank="1" showInputMessage="1" showErrorMessage="1" sqref="N25:N29">
      <formula1>garnish</formula1>
    </dataValidation>
    <dataValidation type="list" allowBlank="1" showInputMessage="1" showErrorMessage="1" sqref="D25:D29 J25:J29 J15:J20 D15:D20 P15:P20">
      <formula1>size</formula1>
    </dataValidation>
    <dataValidation type="list" allowBlank="1" showInputMessage="1" showErrorMessage="1" sqref="B25:B29">
      <formula1>juice</formula1>
    </dataValidation>
    <dataValidation type="list" allowBlank="1" showInputMessage="1" showErrorMessage="1" sqref="H25:H29">
      <formula1>mixes</formula1>
    </dataValidation>
    <dataValidation type="list" allowBlank="1" showInputMessage="1" showErrorMessage="1" sqref="H15:H20">
      <formula1>mix_beverage</formula1>
    </dataValidation>
    <dataValidation type="list" allowBlank="1" showInputMessage="1" showErrorMessage="1" sqref="B15:B20">
      <formula1>reg_beverage</formula1>
    </dataValidation>
    <dataValidation type="list" allowBlank="1" showInputMessage="1" showErrorMessage="1" sqref="N15:N20">
      <formula1>fizz_beverage</formula1>
    </dataValidation>
  </dataValidations>
  <printOptions horizontalCentered="1"/>
  <pageMargins left="0.196850393700787" right="0.196850393700787" top="0.196850393700787" bottom="0.31496062992126" header="0.511811023622047" footer="0.11811023622047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1"/>
  <sheetViews>
    <sheetView showGridLines="0" workbookViewId="0">
      <selection activeCell="M10" sqref="M10"/>
    </sheetView>
  </sheetViews>
  <sheetFormatPr defaultRowHeight="18" customHeight="1" x14ac:dyDescent="0.2"/>
  <cols>
    <col min="1" max="1" width="3" style="6" customWidth="1"/>
    <col min="2" max="2" width="4.28515625" style="8" customWidth="1"/>
    <col min="3" max="3" width="32" style="6" customWidth="1"/>
    <col min="4" max="4" width="9.140625" style="6"/>
    <col min="5" max="5" width="9.140625" style="8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/>
    <col min="11" max="11" width="2.7109375" style="6" customWidth="1"/>
    <col min="12" max="12" width="9.140625" style="6"/>
    <col min="13" max="13" width="2.7109375" style="6" customWidth="1"/>
    <col min="14" max="14" width="9.140625" style="6"/>
    <col min="15" max="15" width="2.7109375" style="6" customWidth="1"/>
    <col min="16" max="16" width="9.140625" style="6"/>
    <col min="17" max="17" width="3" style="6" customWidth="1"/>
    <col min="18" max="18" width="9.140625" style="6"/>
    <col min="19" max="19" width="31" style="6" customWidth="1"/>
    <col min="20" max="22" width="9.140625" style="6"/>
    <col min="23" max="23" width="4.140625" style="6" customWidth="1"/>
    <col min="24" max="24" width="9.140625" style="6"/>
    <col min="25" max="25" width="3.42578125" style="6" customWidth="1"/>
    <col min="26" max="26" width="9.140625" style="6"/>
    <col min="27" max="27" width="3.42578125" style="6" customWidth="1"/>
    <col min="28" max="28" width="9.140625" style="6"/>
    <col min="29" max="29" width="3.140625" style="6" customWidth="1"/>
    <col min="30" max="30" width="9.140625" style="6"/>
    <col min="31" max="31" width="2.7109375" style="6" customWidth="1"/>
    <col min="32" max="16384" width="9.140625" style="6"/>
  </cols>
  <sheetData>
    <row r="1" spans="2:32" ht="14.25" customHeight="1" x14ac:dyDescent="0.2"/>
    <row r="2" spans="2:32" s="7" customFormat="1" ht="57" customHeight="1" x14ac:dyDescent="0.2">
      <c r="B2" s="150" t="s">
        <v>112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2:32" ht="12" customHeight="1" thickBot="1" x14ac:dyDescent="0.25"/>
    <row r="4" spans="2:32" ht="21.95" customHeight="1" x14ac:dyDescent="0.2">
      <c r="B4" s="145" t="s">
        <v>106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R4" s="145" t="s">
        <v>107</v>
      </c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7"/>
    </row>
    <row r="5" spans="2:32" ht="6.95" customHeight="1" x14ac:dyDescent="0.2">
      <c r="B5" s="85"/>
      <c r="C5" s="23"/>
      <c r="D5" s="23"/>
      <c r="E5" s="54"/>
      <c r="F5" s="23"/>
      <c r="G5" s="23"/>
      <c r="H5" s="23"/>
      <c r="I5" s="23"/>
      <c r="J5" s="23"/>
      <c r="K5" s="23"/>
      <c r="L5" s="23"/>
      <c r="M5" s="23"/>
      <c r="N5" s="23"/>
      <c r="O5" s="23"/>
      <c r="P5" s="25"/>
      <c r="R5" s="85"/>
      <c r="S5" s="23"/>
      <c r="T5" s="23"/>
      <c r="U5" s="5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5"/>
    </row>
    <row r="6" spans="2:32" s="9" customFormat="1" ht="18" customHeight="1" x14ac:dyDescent="0.2">
      <c r="B6" s="86"/>
      <c r="C6" s="55" t="s">
        <v>98</v>
      </c>
      <c r="D6" s="56" t="s">
        <v>72</v>
      </c>
      <c r="E6" s="56" t="s">
        <v>73</v>
      </c>
      <c r="F6" s="56" t="s">
        <v>74</v>
      </c>
      <c r="G6" s="135" t="s">
        <v>28</v>
      </c>
      <c r="H6" s="135"/>
      <c r="I6" s="135" t="s">
        <v>29</v>
      </c>
      <c r="J6" s="135"/>
      <c r="K6" s="135" t="s">
        <v>30</v>
      </c>
      <c r="L6" s="135"/>
      <c r="M6" s="135" t="s">
        <v>109</v>
      </c>
      <c r="N6" s="135"/>
      <c r="O6" s="135" t="s">
        <v>110</v>
      </c>
      <c r="P6" s="148"/>
      <c r="R6" s="89"/>
      <c r="S6" s="55" t="s">
        <v>98</v>
      </c>
      <c r="T6" s="56" t="s">
        <v>72</v>
      </c>
      <c r="U6" s="56" t="s">
        <v>73</v>
      </c>
      <c r="V6" s="56" t="s">
        <v>74</v>
      </c>
      <c r="W6" s="135" t="s">
        <v>28</v>
      </c>
      <c r="X6" s="135"/>
      <c r="Y6" s="135" t="s">
        <v>29</v>
      </c>
      <c r="Z6" s="135"/>
      <c r="AA6" s="135" t="s">
        <v>30</v>
      </c>
      <c r="AB6" s="135"/>
      <c r="AC6" s="135" t="s">
        <v>109</v>
      </c>
      <c r="AD6" s="135"/>
      <c r="AE6" s="135" t="s">
        <v>111</v>
      </c>
      <c r="AF6" s="148"/>
    </row>
    <row r="7" spans="2:32" ht="18" customHeight="1" x14ac:dyDescent="0.2">
      <c r="B7" s="87">
        <f>IF(ISBLANK(C7),"",B6+1)</f>
        <v>1</v>
      </c>
      <c r="C7" s="57" t="s">
        <v>0</v>
      </c>
      <c r="D7" s="58">
        <v>70</v>
      </c>
      <c r="E7" s="51" t="s">
        <v>26</v>
      </c>
      <c r="F7" s="59">
        <v>25</v>
      </c>
      <c r="G7" s="60" t="str">
        <f>IF($H7="","",Configuration!$G$4)</f>
        <v>$</v>
      </c>
      <c r="H7" s="61">
        <f t="shared" ref="H7:H30" si="0">IF(OR(ISBLANK(D7),ISBLANK(E7)),"",F7/(D7*INDEX(conversion_table,MATCH(E7,size,0),1)))</f>
        <v>3.5714285714285712E-2</v>
      </c>
      <c r="I7" s="60" t="str">
        <f>IF($J7="","",Configuration!$G$4)</f>
        <v>$</v>
      </c>
      <c r="J7" s="61">
        <f t="shared" ref="J7:J30" si="1">IF(OR(ISBLANK(D7),ISBLANK(E7)),"",F7/(D7*INDEX(conversion_table,MATCH(E7,size,0),2)))</f>
        <v>0.35714285714285715</v>
      </c>
      <c r="K7" s="60" t="str">
        <f>IF($L7="","",Configuration!$G$4)</f>
        <v>$</v>
      </c>
      <c r="L7" s="61">
        <f t="shared" ref="L7:L30" si="2">IF(OR(ISBLANK(D7),ISBLANK(E7)),"",F7/(D7*INDEX(conversion_table,MATCH(E7,size,0),3)))</f>
        <v>35.714285714285708</v>
      </c>
      <c r="M7" s="60" t="str">
        <f>IF($N7="","",Configuration!$G$4)</f>
        <v>$</v>
      </c>
      <c r="N7" s="61">
        <f t="shared" ref="N7:N30" si="3">IF(OR(ISBLANK(D7),ISBLANK(E7)),"",F7/(D7*INDEX(conversion_table,MATCH(E7,size,0),4)))</f>
        <v>1.0561974888398944</v>
      </c>
      <c r="O7" s="60" t="str">
        <f>IF($P7="","",Configuration!$G$4)</f>
        <v>$</v>
      </c>
      <c r="P7" s="62">
        <f t="shared" ref="P7:P30" si="4">IF(OR(ISBLANK(D7),ISBLANK(E7)),"",F7/(D7*INDEX(conversion_table,MATCH(E7,size,0),5)))</f>
        <v>16.899159821448301</v>
      </c>
      <c r="R7" s="87">
        <f>IF(ISBLANK(S7),"",R5+1)</f>
        <v>1</v>
      </c>
      <c r="S7" s="57" t="s">
        <v>31</v>
      </c>
      <c r="T7" s="58">
        <v>750</v>
      </c>
      <c r="U7" s="51" t="s">
        <v>25</v>
      </c>
      <c r="V7" s="59">
        <v>20</v>
      </c>
      <c r="W7" s="60" t="str">
        <f>IF($X7="","",Configuration!$G$4)</f>
        <v>$</v>
      </c>
      <c r="X7" s="61">
        <f t="shared" ref="X7:X33" si="5">IF(OR(ISBLANK(T7),ISBLANK(U7)),"",V7/(T7*INDEX(conversion_table,MATCH(U7,size,0),1)))</f>
        <v>2.6666666666666668E-2</v>
      </c>
      <c r="Y7" s="60" t="str">
        <f>IF($Z7="","",Configuration!$G$4)</f>
        <v>$</v>
      </c>
      <c r="Z7" s="61">
        <f t="shared" ref="Z7:Z33" si="6">IF(OR(ISBLANK(T7),ISBLANK(U7)),"",V7/(T7*INDEX(conversion_table,MATCH(U7,size,0),2)))</f>
        <v>2.6666666666666665</v>
      </c>
      <c r="AA7" s="60" t="str">
        <f>IF($AB7="","",Configuration!$G$4)</f>
        <v>$</v>
      </c>
      <c r="AB7" s="61">
        <f t="shared" ref="AB7:AB33" si="7">IF(OR(ISBLANK(T7),ISBLANK(U7)),"",V7/(T7*INDEX(conversion_table,MATCH(U7,size,0),3)))</f>
        <v>26.666666666666668</v>
      </c>
      <c r="AC7" s="60" t="str">
        <f>IF($AD7="","",Configuration!$G$4)</f>
        <v>$</v>
      </c>
      <c r="AD7" s="61">
        <f t="shared" ref="AD7:AD33" si="8">IF(OR(ISBLANK(T7),ISBLANK(U7)),"",V7/(T7*INDEX(conversion_table,MATCH(U7,size,0),4)))</f>
        <v>0.78862745833333514</v>
      </c>
      <c r="AE7" s="60" t="str">
        <f>IF($AF7="","",Configuration!$G$4)</f>
        <v>$</v>
      </c>
      <c r="AF7" s="62">
        <f t="shared" ref="AF7:AF33" si="9">IF(OR(ISBLANK(T7),ISBLANK(U7)),"",V7/(T7*INDEX(conversion_table,MATCH(U7,size,0),5)))</f>
        <v>12.618039333348067</v>
      </c>
    </row>
    <row r="8" spans="2:32" ht="18" customHeight="1" x14ac:dyDescent="0.2">
      <c r="B8" s="87">
        <f t="shared" ref="B8:B30" si="10">IF(ISBLANK(C8),"",B7+1)</f>
        <v>2</v>
      </c>
      <c r="C8" s="63" t="s">
        <v>1</v>
      </c>
      <c r="D8" s="64">
        <v>750</v>
      </c>
      <c r="E8" s="65" t="s">
        <v>25</v>
      </c>
      <c r="F8" s="66">
        <v>37</v>
      </c>
      <c r="G8" s="60" t="str">
        <f>IF($H8="","",Configuration!$G$4)</f>
        <v>$</v>
      </c>
      <c r="H8" s="61">
        <f t="shared" si="0"/>
        <v>4.9333333333333333E-2</v>
      </c>
      <c r="I8" s="60" t="str">
        <f>IF($J8="","",Configuration!$G$4)</f>
        <v>$</v>
      </c>
      <c r="J8" s="61">
        <f t="shared" si="1"/>
        <v>4.9333333333333336</v>
      </c>
      <c r="K8" s="60" t="str">
        <f>IF($L8="","",Configuration!$G$4)</f>
        <v>$</v>
      </c>
      <c r="L8" s="61">
        <f t="shared" si="2"/>
        <v>49.333333333333336</v>
      </c>
      <c r="M8" s="60" t="str">
        <f>IF($N8="","",Configuration!$G$4)</f>
        <v>$</v>
      </c>
      <c r="N8" s="61">
        <f t="shared" si="3"/>
        <v>1.4589607979166699</v>
      </c>
      <c r="O8" s="60" t="str">
        <f>IF($P8="","",Configuration!$G$4)</f>
        <v>$</v>
      </c>
      <c r="P8" s="62">
        <f t="shared" si="4"/>
        <v>23.343372766693925</v>
      </c>
      <c r="R8" s="87">
        <f t="shared" ref="R8:R33" si="11">IF(ISBLANK(S8),"",R7+1)</f>
        <v>2</v>
      </c>
      <c r="S8" s="63" t="s">
        <v>32</v>
      </c>
      <c r="T8" s="64"/>
      <c r="U8" s="65"/>
      <c r="V8" s="66"/>
      <c r="W8" s="60" t="str">
        <f>IF($X8="","",Configuration!$G$4)</f>
        <v/>
      </c>
      <c r="X8" s="61" t="str">
        <f t="shared" si="5"/>
        <v/>
      </c>
      <c r="Y8" s="60" t="str">
        <f>IF($Z8="","",Configuration!$G$4)</f>
        <v/>
      </c>
      <c r="Z8" s="61" t="str">
        <f t="shared" si="6"/>
        <v/>
      </c>
      <c r="AA8" s="60" t="str">
        <f>IF($AB8="","",Configuration!$G$4)</f>
        <v/>
      </c>
      <c r="AB8" s="61" t="str">
        <f t="shared" si="7"/>
        <v/>
      </c>
      <c r="AC8" s="60" t="str">
        <f>IF($AD8="","",Configuration!$G$4)</f>
        <v/>
      </c>
      <c r="AD8" s="61" t="str">
        <f t="shared" si="8"/>
        <v/>
      </c>
      <c r="AE8" s="60" t="str">
        <f>IF($AF8="","",Configuration!$G$4)</f>
        <v/>
      </c>
      <c r="AF8" s="62" t="str">
        <f t="shared" si="9"/>
        <v/>
      </c>
    </row>
    <row r="9" spans="2:32" ht="18" customHeight="1" x14ac:dyDescent="0.2">
      <c r="B9" s="87">
        <f t="shared" si="10"/>
        <v>3</v>
      </c>
      <c r="C9" s="63" t="s">
        <v>2</v>
      </c>
      <c r="D9" s="64"/>
      <c r="E9" s="65"/>
      <c r="F9" s="66"/>
      <c r="G9" s="60" t="str">
        <f>IF($H9="","",Configuration!$G$4)</f>
        <v/>
      </c>
      <c r="H9" s="61" t="str">
        <f t="shared" si="0"/>
        <v/>
      </c>
      <c r="I9" s="60" t="str">
        <f>IF($J9="","",Configuration!$G$4)</f>
        <v/>
      </c>
      <c r="J9" s="61" t="str">
        <f t="shared" si="1"/>
        <v/>
      </c>
      <c r="K9" s="60" t="str">
        <f>IF($L9="","",Configuration!$G$4)</f>
        <v/>
      </c>
      <c r="L9" s="61" t="str">
        <f t="shared" si="2"/>
        <v/>
      </c>
      <c r="M9" s="60" t="str">
        <f>IF($N9="","",Configuration!$G$4)</f>
        <v/>
      </c>
      <c r="N9" s="61" t="str">
        <f t="shared" si="3"/>
        <v/>
      </c>
      <c r="O9" s="60" t="str">
        <f>IF($P9="","",Configuration!$G$4)</f>
        <v/>
      </c>
      <c r="P9" s="62" t="str">
        <f t="shared" si="4"/>
        <v/>
      </c>
      <c r="R9" s="87">
        <f t="shared" si="11"/>
        <v>3</v>
      </c>
      <c r="S9" s="63" t="s">
        <v>33</v>
      </c>
      <c r="T9" s="64"/>
      <c r="U9" s="65"/>
      <c r="V9" s="66"/>
      <c r="W9" s="60" t="str">
        <f>IF($X9="","",Configuration!$G$4)</f>
        <v/>
      </c>
      <c r="X9" s="61" t="str">
        <f t="shared" si="5"/>
        <v/>
      </c>
      <c r="Y9" s="60" t="str">
        <f>IF($Z9="","",Configuration!$G$4)</f>
        <v/>
      </c>
      <c r="Z9" s="61" t="str">
        <f t="shared" si="6"/>
        <v/>
      </c>
      <c r="AA9" s="60" t="str">
        <f>IF($AB9="","",Configuration!$G$4)</f>
        <v/>
      </c>
      <c r="AB9" s="61" t="str">
        <f t="shared" si="7"/>
        <v/>
      </c>
      <c r="AC9" s="60" t="str">
        <f>IF($AD9="","",Configuration!$G$4)</f>
        <v/>
      </c>
      <c r="AD9" s="61" t="str">
        <f t="shared" si="8"/>
        <v/>
      </c>
      <c r="AE9" s="60" t="str">
        <f>IF($AF9="","",Configuration!$G$4)</f>
        <v/>
      </c>
      <c r="AF9" s="62" t="str">
        <f t="shared" si="9"/>
        <v/>
      </c>
    </row>
    <row r="10" spans="2:32" ht="18" customHeight="1" x14ac:dyDescent="0.2">
      <c r="B10" s="87">
        <f t="shared" si="10"/>
        <v>4</v>
      </c>
      <c r="C10" s="63" t="s">
        <v>3</v>
      </c>
      <c r="D10" s="64"/>
      <c r="E10" s="65"/>
      <c r="F10" s="66"/>
      <c r="G10" s="60" t="str">
        <f>IF($H10="","",Configuration!$G$4)</f>
        <v/>
      </c>
      <c r="H10" s="61" t="str">
        <f t="shared" si="0"/>
        <v/>
      </c>
      <c r="I10" s="60" t="str">
        <f>IF($J10="","",Configuration!$G$4)</f>
        <v/>
      </c>
      <c r="J10" s="61" t="str">
        <f t="shared" si="1"/>
        <v/>
      </c>
      <c r="K10" s="60" t="str">
        <f>IF($L10="","",Configuration!$G$4)</f>
        <v/>
      </c>
      <c r="L10" s="61" t="str">
        <f t="shared" si="2"/>
        <v/>
      </c>
      <c r="M10" s="60" t="str">
        <f>IF($N10="","",Configuration!$G$4)</f>
        <v/>
      </c>
      <c r="N10" s="61" t="str">
        <f t="shared" si="3"/>
        <v/>
      </c>
      <c r="O10" s="60" t="str">
        <f>IF($P10="","",Configuration!$G$4)</f>
        <v/>
      </c>
      <c r="P10" s="62" t="str">
        <f t="shared" si="4"/>
        <v/>
      </c>
      <c r="R10" s="87">
        <f t="shared" si="11"/>
        <v>4</v>
      </c>
      <c r="S10" s="63" t="s">
        <v>34</v>
      </c>
      <c r="T10" s="64"/>
      <c r="U10" s="65"/>
      <c r="V10" s="66"/>
      <c r="W10" s="60" t="str">
        <f>IF($X10="","",Configuration!$G$4)</f>
        <v/>
      </c>
      <c r="X10" s="61" t="str">
        <f t="shared" si="5"/>
        <v/>
      </c>
      <c r="Y10" s="60" t="str">
        <f>IF($Z10="","",Configuration!$G$4)</f>
        <v/>
      </c>
      <c r="Z10" s="61" t="str">
        <f t="shared" si="6"/>
        <v/>
      </c>
      <c r="AA10" s="60" t="str">
        <f>IF($AB10="","",Configuration!$G$4)</f>
        <v/>
      </c>
      <c r="AB10" s="61" t="str">
        <f t="shared" si="7"/>
        <v/>
      </c>
      <c r="AC10" s="60" t="str">
        <f>IF($AD10="","",Configuration!$G$4)</f>
        <v/>
      </c>
      <c r="AD10" s="61" t="str">
        <f t="shared" si="8"/>
        <v/>
      </c>
      <c r="AE10" s="60" t="str">
        <f>IF($AF10="","",Configuration!$G$4)</f>
        <v/>
      </c>
      <c r="AF10" s="62" t="str">
        <f t="shared" si="9"/>
        <v/>
      </c>
    </row>
    <row r="11" spans="2:32" ht="18" customHeight="1" x14ac:dyDescent="0.2">
      <c r="B11" s="87">
        <f t="shared" si="10"/>
        <v>5</v>
      </c>
      <c r="C11" s="63" t="s">
        <v>4</v>
      </c>
      <c r="D11" s="64"/>
      <c r="E11" s="65"/>
      <c r="F11" s="66"/>
      <c r="G11" s="60" t="str">
        <f>IF($H11="","",Configuration!$G$4)</f>
        <v/>
      </c>
      <c r="H11" s="61" t="str">
        <f t="shared" si="0"/>
        <v/>
      </c>
      <c r="I11" s="60" t="str">
        <f>IF($J11="","",Configuration!$G$4)</f>
        <v/>
      </c>
      <c r="J11" s="61" t="str">
        <f t="shared" si="1"/>
        <v/>
      </c>
      <c r="K11" s="60" t="str">
        <f>IF($L11="","",Configuration!$G$4)</f>
        <v/>
      </c>
      <c r="L11" s="61" t="str">
        <f t="shared" si="2"/>
        <v/>
      </c>
      <c r="M11" s="60" t="str">
        <f>IF($N11="","",Configuration!$G$4)</f>
        <v/>
      </c>
      <c r="N11" s="61" t="str">
        <f t="shared" si="3"/>
        <v/>
      </c>
      <c r="O11" s="60" t="str">
        <f>IF($P11="","",Configuration!$G$4)</f>
        <v/>
      </c>
      <c r="P11" s="62" t="str">
        <f t="shared" si="4"/>
        <v/>
      </c>
      <c r="R11" s="87">
        <f t="shared" si="11"/>
        <v>5</v>
      </c>
      <c r="S11" s="63" t="s">
        <v>35</v>
      </c>
      <c r="T11" s="64"/>
      <c r="U11" s="65"/>
      <c r="V11" s="66"/>
      <c r="W11" s="60" t="str">
        <f>IF($X11="","",Configuration!$G$4)</f>
        <v/>
      </c>
      <c r="X11" s="61" t="str">
        <f t="shared" si="5"/>
        <v/>
      </c>
      <c r="Y11" s="60" t="str">
        <f>IF($Z11="","",Configuration!$G$4)</f>
        <v/>
      </c>
      <c r="Z11" s="61" t="str">
        <f t="shared" si="6"/>
        <v/>
      </c>
      <c r="AA11" s="60" t="str">
        <f>IF($AB11="","",Configuration!$G$4)</f>
        <v/>
      </c>
      <c r="AB11" s="61" t="str">
        <f t="shared" si="7"/>
        <v/>
      </c>
      <c r="AC11" s="60" t="str">
        <f>IF($AD11="","",Configuration!$G$4)</f>
        <v/>
      </c>
      <c r="AD11" s="61" t="str">
        <f t="shared" si="8"/>
        <v/>
      </c>
      <c r="AE11" s="60" t="str">
        <f>IF($AF11="","",Configuration!$G$4)</f>
        <v/>
      </c>
      <c r="AF11" s="62" t="str">
        <f t="shared" si="9"/>
        <v/>
      </c>
    </row>
    <row r="12" spans="2:32" ht="18" customHeight="1" x14ac:dyDescent="0.2">
      <c r="B12" s="87">
        <f t="shared" si="10"/>
        <v>6</v>
      </c>
      <c r="C12" s="63" t="s">
        <v>5</v>
      </c>
      <c r="D12" s="64"/>
      <c r="E12" s="65"/>
      <c r="F12" s="66"/>
      <c r="G12" s="60" t="str">
        <f>IF($H12="","",Configuration!$G$4)</f>
        <v/>
      </c>
      <c r="H12" s="61" t="str">
        <f t="shared" si="0"/>
        <v/>
      </c>
      <c r="I12" s="60" t="str">
        <f>IF($J12="","",Configuration!$G$4)</f>
        <v/>
      </c>
      <c r="J12" s="61" t="str">
        <f t="shared" si="1"/>
        <v/>
      </c>
      <c r="K12" s="60" t="str">
        <f>IF($L12="","",Configuration!$G$4)</f>
        <v/>
      </c>
      <c r="L12" s="61" t="str">
        <f t="shared" si="2"/>
        <v/>
      </c>
      <c r="M12" s="60" t="str">
        <f>IF($N12="","",Configuration!$G$4)</f>
        <v/>
      </c>
      <c r="N12" s="61" t="str">
        <f t="shared" si="3"/>
        <v/>
      </c>
      <c r="O12" s="60" t="str">
        <f>IF($P12="","",Configuration!$G$4)</f>
        <v/>
      </c>
      <c r="P12" s="62" t="str">
        <f t="shared" si="4"/>
        <v/>
      </c>
      <c r="R12" s="87">
        <f t="shared" si="11"/>
        <v>6</v>
      </c>
      <c r="S12" s="63" t="s">
        <v>36</v>
      </c>
      <c r="T12" s="64"/>
      <c r="U12" s="65"/>
      <c r="V12" s="66"/>
      <c r="W12" s="60" t="str">
        <f>IF($X12="","",Configuration!$G$4)</f>
        <v/>
      </c>
      <c r="X12" s="61" t="str">
        <f t="shared" si="5"/>
        <v/>
      </c>
      <c r="Y12" s="60" t="str">
        <f>IF($Z12="","",Configuration!$G$4)</f>
        <v/>
      </c>
      <c r="Z12" s="61" t="str">
        <f t="shared" si="6"/>
        <v/>
      </c>
      <c r="AA12" s="60" t="str">
        <f>IF($AB12="","",Configuration!$G$4)</f>
        <v/>
      </c>
      <c r="AB12" s="61" t="str">
        <f t="shared" si="7"/>
        <v/>
      </c>
      <c r="AC12" s="60" t="str">
        <f>IF($AD12="","",Configuration!$G$4)</f>
        <v/>
      </c>
      <c r="AD12" s="61" t="str">
        <f t="shared" si="8"/>
        <v/>
      </c>
      <c r="AE12" s="60" t="str">
        <f>IF($AF12="","",Configuration!$G$4)</f>
        <v/>
      </c>
      <c r="AF12" s="62" t="str">
        <f t="shared" si="9"/>
        <v/>
      </c>
    </row>
    <row r="13" spans="2:32" ht="18" customHeight="1" x14ac:dyDescent="0.2">
      <c r="B13" s="87">
        <f t="shared" si="10"/>
        <v>7</v>
      </c>
      <c r="C13" s="63" t="s">
        <v>6</v>
      </c>
      <c r="D13" s="64"/>
      <c r="E13" s="65"/>
      <c r="F13" s="66"/>
      <c r="G13" s="60" t="str">
        <f>IF($H13="","",Configuration!$G$4)</f>
        <v/>
      </c>
      <c r="H13" s="61" t="str">
        <f t="shared" si="0"/>
        <v/>
      </c>
      <c r="I13" s="60" t="str">
        <f>IF($J13="","",Configuration!$G$4)</f>
        <v/>
      </c>
      <c r="J13" s="61" t="str">
        <f t="shared" si="1"/>
        <v/>
      </c>
      <c r="K13" s="60" t="str">
        <f>IF($L13="","",Configuration!$G$4)</f>
        <v/>
      </c>
      <c r="L13" s="61" t="str">
        <f t="shared" si="2"/>
        <v/>
      </c>
      <c r="M13" s="60" t="str">
        <f>IF($N13="","",Configuration!$G$4)</f>
        <v/>
      </c>
      <c r="N13" s="61" t="str">
        <f t="shared" si="3"/>
        <v/>
      </c>
      <c r="O13" s="60" t="str">
        <f>IF($P13="","",Configuration!$G$4)</f>
        <v/>
      </c>
      <c r="P13" s="62" t="str">
        <f t="shared" si="4"/>
        <v/>
      </c>
      <c r="R13" s="87">
        <f t="shared" si="11"/>
        <v>7</v>
      </c>
      <c r="S13" s="63" t="s">
        <v>37</v>
      </c>
      <c r="T13" s="64"/>
      <c r="U13" s="65"/>
      <c r="V13" s="66"/>
      <c r="W13" s="60" t="str">
        <f>IF($X13="","",Configuration!$G$4)</f>
        <v/>
      </c>
      <c r="X13" s="61" t="str">
        <f t="shared" si="5"/>
        <v/>
      </c>
      <c r="Y13" s="60" t="str">
        <f>IF($Z13="","",Configuration!$G$4)</f>
        <v/>
      </c>
      <c r="Z13" s="61" t="str">
        <f t="shared" si="6"/>
        <v/>
      </c>
      <c r="AA13" s="60" t="str">
        <f>IF($AB13="","",Configuration!$G$4)</f>
        <v/>
      </c>
      <c r="AB13" s="61" t="str">
        <f t="shared" si="7"/>
        <v/>
      </c>
      <c r="AC13" s="60" t="str">
        <f>IF($AD13="","",Configuration!$G$4)</f>
        <v/>
      </c>
      <c r="AD13" s="61" t="str">
        <f t="shared" si="8"/>
        <v/>
      </c>
      <c r="AE13" s="60" t="str">
        <f>IF($AF13="","",Configuration!$G$4)</f>
        <v/>
      </c>
      <c r="AF13" s="62" t="str">
        <f t="shared" si="9"/>
        <v/>
      </c>
    </row>
    <row r="14" spans="2:32" ht="18" customHeight="1" x14ac:dyDescent="0.2">
      <c r="B14" s="87">
        <f t="shared" si="10"/>
        <v>8</v>
      </c>
      <c r="C14" s="63" t="s">
        <v>7</v>
      </c>
      <c r="D14" s="64"/>
      <c r="E14" s="65"/>
      <c r="F14" s="66"/>
      <c r="G14" s="60" t="str">
        <f>IF($H14="","",Configuration!$G$4)</f>
        <v/>
      </c>
      <c r="H14" s="61" t="str">
        <f t="shared" si="0"/>
        <v/>
      </c>
      <c r="I14" s="60" t="str">
        <f>IF($J14="","",Configuration!$G$4)</f>
        <v/>
      </c>
      <c r="J14" s="61" t="str">
        <f t="shared" si="1"/>
        <v/>
      </c>
      <c r="K14" s="60" t="str">
        <f>IF($L14="","",Configuration!$G$4)</f>
        <v/>
      </c>
      <c r="L14" s="61" t="str">
        <f t="shared" si="2"/>
        <v/>
      </c>
      <c r="M14" s="60" t="str">
        <f>IF($N14="","",Configuration!$G$4)</f>
        <v/>
      </c>
      <c r="N14" s="61" t="str">
        <f t="shared" si="3"/>
        <v/>
      </c>
      <c r="O14" s="60" t="str">
        <f>IF($P14="","",Configuration!$G$4)</f>
        <v/>
      </c>
      <c r="P14" s="62" t="str">
        <f t="shared" si="4"/>
        <v/>
      </c>
      <c r="R14" s="87">
        <f t="shared" si="11"/>
        <v>8</v>
      </c>
      <c r="S14" s="63" t="s">
        <v>38</v>
      </c>
      <c r="T14" s="64"/>
      <c r="U14" s="65"/>
      <c r="V14" s="66"/>
      <c r="W14" s="60" t="str">
        <f>IF($X14="","",Configuration!$G$4)</f>
        <v/>
      </c>
      <c r="X14" s="61" t="str">
        <f t="shared" si="5"/>
        <v/>
      </c>
      <c r="Y14" s="60" t="str">
        <f>IF($Z14="","",Configuration!$G$4)</f>
        <v/>
      </c>
      <c r="Z14" s="61" t="str">
        <f t="shared" si="6"/>
        <v/>
      </c>
      <c r="AA14" s="60" t="str">
        <f>IF($AB14="","",Configuration!$G$4)</f>
        <v/>
      </c>
      <c r="AB14" s="61" t="str">
        <f t="shared" si="7"/>
        <v/>
      </c>
      <c r="AC14" s="60" t="str">
        <f>IF($AD14="","",Configuration!$G$4)</f>
        <v/>
      </c>
      <c r="AD14" s="61" t="str">
        <f t="shared" si="8"/>
        <v/>
      </c>
      <c r="AE14" s="60" t="str">
        <f>IF($AF14="","",Configuration!$G$4)</f>
        <v/>
      </c>
      <c r="AF14" s="62" t="str">
        <f t="shared" si="9"/>
        <v/>
      </c>
    </row>
    <row r="15" spans="2:32" ht="18" customHeight="1" x14ac:dyDescent="0.2">
      <c r="B15" s="87">
        <f t="shared" si="10"/>
        <v>9</v>
      </c>
      <c r="C15" s="63" t="s">
        <v>8</v>
      </c>
      <c r="D15" s="64"/>
      <c r="E15" s="65"/>
      <c r="F15" s="66"/>
      <c r="G15" s="60" t="str">
        <f>IF($H15="","",Configuration!$G$4)</f>
        <v/>
      </c>
      <c r="H15" s="61" t="str">
        <f t="shared" si="0"/>
        <v/>
      </c>
      <c r="I15" s="60" t="str">
        <f>IF($J15="","",Configuration!$G$4)</f>
        <v/>
      </c>
      <c r="J15" s="61" t="str">
        <f t="shared" si="1"/>
        <v/>
      </c>
      <c r="K15" s="60" t="str">
        <f>IF($L15="","",Configuration!$G$4)</f>
        <v/>
      </c>
      <c r="L15" s="61" t="str">
        <f t="shared" si="2"/>
        <v/>
      </c>
      <c r="M15" s="60" t="str">
        <f>IF($N15="","",Configuration!$G$4)</f>
        <v/>
      </c>
      <c r="N15" s="61" t="str">
        <f t="shared" si="3"/>
        <v/>
      </c>
      <c r="O15" s="60" t="str">
        <f>IF($P15="","",Configuration!$G$4)</f>
        <v/>
      </c>
      <c r="P15" s="62" t="str">
        <f t="shared" si="4"/>
        <v/>
      </c>
      <c r="R15" s="87">
        <f t="shared" si="11"/>
        <v>9</v>
      </c>
      <c r="S15" s="63" t="s">
        <v>39</v>
      </c>
      <c r="T15" s="64"/>
      <c r="U15" s="65"/>
      <c r="V15" s="66"/>
      <c r="W15" s="60" t="str">
        <f>IF($X15="","",Configuration!$G$4)</f>
        <v/>
      </c>
      <c r="X15" s="61" t="str">
        <f t="shared" si="5"/>
        <v/>
      </c>
      <c r="Y15" s="60" t="str">
        <f>IF($Z15="","",Configuration!$G$4)</f>
        <v/>
      </c>
      <c r="Z15" s="61" t="str">
        <f t="shared" si="6"/>
        <v/>
      </c>
      <c r="AA15" s="60" t="str">
        <f>IF($AB15="","",Configuration!$G$4)</f>
        <v/>
      </c>
      <c r="AB15" s="61" t="str">
        <f t="shared" si="7"/>
        <v/>
      </c>
      <c r="AC15" s="60" t="str">
        <f>IF($AD15="","",Configuration!$G$4)</f>
        <v/>
      </c>
      <c r="AD15" s="61" t="str">
        <f t="shared" si="8"/>
        <v/>
      </c>
      <c r="AE15" s="60" t="str">
        <f>IF($AF15="","",Configuration!$G$4)</f>
        <v/>
      </c>
      <c r="AF15" s="62" t="str">
        <f t="shared" si="9"/>
        <v/>
      </c>
    </row>
    <row r="16" spans="2:32" ht="18" customHeight="1" x14ac:dyDescent="0.2">
      <c r="B16" s="87">
        <f t="shared" si="10"/>
        <v>10</v>
      </c>
      <c r="C16" s="63" t="s">
        <v>9</v>
      </c>
      <c r="D16" s="64"/>
      <c r="E16" s="65"/>
      <c r="F16" s="66"/>
      <c r="G16" s="60" t="str">
        <f>IF($H16="","",Configuration!$G$4)</f>
        <v/>
      </c>
      <c r="H16" s="61" t="str">
        <f t="shared" si="0"/>
        <v/>
      </c>
      <c r="I16" s="60" t="str">
        <f>IF($J16="","",Configuration!$G$4)</f>
        <v/>
      </c>
      <c r="J16" s="61" t="str">
        <f t="shared" si="1"/>
        <v/>
      </c>
      <c r="K16" s="60" t="str">
        <f>IF($L16="","",Configuration!$G$4)</f>
        <v/>
      </c>
      <c r="L16" s="61" t="str">
        <f t="shared" si="2"/>
        <v/>
      </c>
      <c r="M16" s="60" t="str">
        <f>IF($N16="","",Configuration!$G$4)</f>
        <v/>
      </c>
      <c r="N16" s="61" t="str">
        <f t="shared" si="3"/>
        <v/>
      </c>
      <c r="O16" s="60" t="str">
        <f>IF($P16="","",Configuration!$G$4)</f>
        <v/>
      </c>
      <c r="P16" s="62" t="str">
        <f t="shared" si="4"/>
        <v/>
      </c>
      <c r="R16" s="87">
        <f t="shared" si="11"/>
        <v>10</v>
      </c>
      <c r="S16" s="63" t="s">
        <v>40</v>
      </c>
      <c r="T16" s="64"/>
      <c r="U16" s="65"/>
      <c r="V16" s="66"/>
      <c r="W16" s="60" t="str">
        <f>IF($X16="","",Configuration!$G$4)</f>
        <v/>
      </c>
      <c r="X16" s="61" t="str">
        <f t="shared" si="5"/>
        <v/>
      </c>
      <c r="Y16" s="60" t="str">
        <f>IF($Z16="","",Configuration!$G$4)</f>
        <v/>
      </c>
      <c r="Z16" s="61" t="str">
        <f t="shared" si="6"/>
        <v/>
      </c>
      <c r="AA16" s="60" t="str">
        <f>IF($AB16="","",Configuration!$G$4)</f>
        <v/>
      </c>
      <c r="AB16" s="61" t="str">
        <f t="shared" si="7"/>
        <v/>
      </c>
      <c r="AC16" s="60" t="str">
        <f>IF($AD16="","",Configuration!$G$4)</f>
        <v/>
      </c>
      <c r="AD16" s="61" t="str">
        <f t="shared" si="8"/>
        <v/>
      </c>
      <c r="AE16" s="60" t="str">
        <f>IF($AF16="","",Configuration!$G$4)</f>
        <v/>
      </c>
      <c r="AF16" s="62" t="str">
        <f t="shared" si="9"/>
        <v/>
      </c>
    </row>
    <row r="17" spans="2:32" ht="18" customHeight="1" x14ac:dyDescent="0.2">
      <c r="B17" s="87">
        <f t="shared" si="10"/>
        <v>11</v>
      </c>
      <c r="C17" s="63" t="s">
        <v>10</v>
      </c>
      <c r="D17" s="64"/>
      <c r="E17" s="65"/>
      <c r="F17" s="66"/>
      <c r="G17" s="60" t="str">
        <f>IF($H17="","",Configuration!$G$4)</f>
        <v/>
      </c>
      <c r="H17" s="61" t="str">
        <f t="shared" si="0"/>
        <v/>
      </c>
      <c r="I17" s="60" t="str">
        <f>IF($J17="","",Configuration!$G$4)</f>
        <v/>
      </c>
      <c r="J17" s="61" t="str">
        <f t="shared" si="1"/>
        <v/>
      </c>
      <c r="K17" s="60" t="str">
        <f>IF($L17="","",Configuration!$G$4)</f>
        <v/>
      </c>
      <c r="L17" s="61" t="str">
        <f t="shared" si="2"/>
        <v/>
      </c>
      <c r="M17" s="60" t="str">
        <f>IF($N17="","",Configuration!$G$4)</f>
        <v/>
      </c>
      <c r="N17" s="61" t="str">
        <f t="shared" si="3"/>
        <v/>
      </c>
      <c r="O17" s="60" t="str">
        <f>IF($P17="","",Configuration!$G$4)</f>
        <v/>
      </c>
      <c r="P17" s="62" t="str">
        <f t="shared" si="4"/>
        <v/>
      </c>
      <c r="R17" s="87">
        <f t="shared" si="11"/>
        <v>11</v>
      </c>
      <c r="S17" s="63" t="s">
        <v>43</v>
      </c>
      <c r="T17" s="64"/>
      <c r="U17" s="65"/>
      <c r="V17" s="66"/>
      <c r="W17" s="60" t="str">
        <f>IF($X17="","",Configuration!$G$4)</f>
        <v/>
      </c>
      <c r="X17" s="61" t="str">
        <f t="shared" si="5"/>
        <v/>
      </c>
      <c r="Y17" s="60" t="str">
        <f>IF($Z17="","",Configuration!$G$4)</f>
        <v/>
      </c>
      <c r="Z17" s="61" t="str">
        <f t="shared" si="6"/>
        <v/>
      </c>
      <c r="AA17" s="60" t="str">
        <f>IF($AB17="","",Configuration!$G$4)</f>
        <v/>
      </c>
      <c r="AB17" s="61" t="str">
        <f t="shared" si="7"/>
        <v/>
      </c>
      <c r="AC17" s="60" t="str">
        <f>IF($AD17="","",Configuration!$G$4)</f>
        <v/>
      </c>
      <c r="AD17" s="61" t="str">
        <f t="shared" si="8"/>
        <v/>
      </c>
      <c r="AE17" s="60" t="str">
        <f>IF($AF17="","",Configuration!$G$4)</f>
        <v/>
      </c>
      <c r="AF17" s="62" t="str">
        <f t="shared" si="9"/>
        <v/>
      </c>
    </row>
    <row r="18" spans="2:32" ht="18" customHeight="1" x14ac:dyDescent="0.2">
      <c r="B18" s="87">
        <f t="shared" si="10"/>
        <v>12</v>
      </c>
      <c r="C18" s="63" t="s">
        <v>11</v>
      </c>
      <c r="D18" s="64"/>
      <c r="E18" s="65"/>
      <c r="F18" s="66"/>
      <c r="G18" s="60" t="str">
        <f>IF($H18="","",Configuration!$G$4)</f>
        <v/>
      </c>
      <c r="H18" s="61" t="str">
        <f t="shared" si="0"/>
        <v/>
      </c>
      <c r="I18" s="60" t="str">
        <f>IF($J18="","",Configuration!$G$4)</f>
        <v/>
      </c>
      <c r="J18" s="61" t="str">
        <f t="shared" si="1"/>
        <v/>
      </c>
      <c r="K18" s="60" t="str">
        <f>IF($L18="","",Configuration!$G$4)</f>
        <v/>
      </c>
      <c r="L18" s="61" t="str">
        <f t="shared" si="2"/>
        <v/>
      </c>
      <c r="M18" s="60" t="str">
        <f>IF($N18="","",Configuration!$G$4)</f>
        <v/>
      </c>
      <c r="N18" s="61" t="str">
        <f t="shared" si="3"/>
        <v/>
      </c>
      <c r="O18" s="60" t="str">
        <f>IF($P18="","",Configuration!$G$4)</f>
        <v/>
      </c>
      <c r="P18" s="62" t="str">
        <f t="shared" si="4"/>
        <v/>
      </c>
      <c r="R18" s="87">
        <f t="shared" si="11"/>
        <v>12</v>
      </c>
      <c r="S18" s="63" t="s">
        <v>44</v>
      </c>
      <c r="T18" s="64"/>
      <c r="U18" s="65"/>
      <c r="V18" s="66"/>
      <c r="W18" s="60" t="str">
        <f>IF($X18="","",Configuration!$G$4)</f>
        <v/>
      </c>
      <c r="X18" s="61" t="str">
        <f t="shared" si="5"/>
        <v/>
      </c>
      <c r="Y18" s="60" t="str">
        <f>IF($Z18="","",Configuration!$G$4)</f>
        <v/>
      </c>
      <c r="Z18" s="61" t="str">
        <f t="shared" si="6"/>
        <v/>
      </c>
      <c r="AA18" s="60" t="str">
        <f>IF($AB18="","",Configuration!$G$4)</f>
        <v/>
      </c>
      <c r="AB18" s="61" t="str">
        <f t="shared" si="7"/>
        <v/>
      </c>
      <c r="AC18" s="60" t="str">
        <f>IF($AD18="","",Configuration!$G$4)</f>
        <v/>
      </c>
      <c r="AD18" s="61" t="str">
        <f t="shared" si="8"/>
        <v/>
      </c>
      <c r="AE18" s="60" t="str">
        <f>IF($AF18="","",Configuration!$G$4)</f>
        <v/>
      </c>
      <c r="AF18" s="62" t="str">
        <f t="shared" si="9"/>
        <v/>
      </c>
    </row>
    <row r="19" spans="2:32" ht="18" customHeight="1" x14ac:dyDescent="0.2">
      <c r="B19" s="87">
        <f t="shared" si="10"/>
        <v>13</v>
      </c>
      <c r="C19" s="63" t="s">
        <v>12</v>
      </c>
      <c r="D19" s="64"/>
      <c r="E19" s="65"/>
      <c r="F19" s="66"/>
      <c r="G19" s="60" t="str">
        <f>IF($H19="","",Configuration!$G$4)</f>
        <v/>
      </c>
      <c r="H19" s="61" t="str">
        <f t="shared" si="0"/>
        <v/>
      </c>
      <c r="I19" s="60" t="str">
        <f>IF($J19="","",Configuration!$G$4)</f>
        <v/>
      </c>
      <c r="J19" s="61" t="str">
        <f t="shared" si="1"/>
        <v/>
      </c>
      <c r="K19" s="60" t="str">
        <f>IF($L19="","",Configuration!$G$4)</f>
        <v/>
      </c>
      <c r="L19" s="61" t="str">
        <f t="shared" si="2"/>
        <v/>
      </c>
      <c r="M19" s="60" t="str">
        <f>IF($N19="","",Configuration!$G$4)</f>
        <v/>
      </c>
      <c r="N19" s="61" t="str">
        <f t="shared" si="3"/>
        <v/>
      </c>
      <c r="O19" s="60" t="str">
        <f>IF($P19="","",Configuration!$G$4)</f>
        <v/>
      </c>
      <c r="P19" s="62" t="str">
        <f t="shared" si="4"/>
        <v/>
      </c>
      <c r="R19" s="87">
        <f t="shared" si="11"/>
        <v>13</v>
      </c>
      <c r="S19" s="63" t="s">
        <v>41</v>
      </c>
      <c r="T19" s="64"/>
      <c r="U19" s="65"/>
      <c r="V19" s="66"/>
      <c r="W19" s="60" t="str">
        <f>IF($X19="","",Configuration!$G$4)</f>
        <v/>
      </c>
      <c r="X19" s="61" t="str">
        <f t="shared" si="5"/>
        <v/>
      </c>
      <c r="Y19" s="60" t="str">
        <f>IF($Z19="","",Configuration!$G$4)</f>
        <v/>
      </c>
      <c r="Z19" s="61" t="str">
        <f t="shared" si="6"/>
        <v/>
      </c>
      <c r="AA19" s="60" t="str">
        <f>IF($AB19="","",Configuration!$G$4)</f>
        <v/>
      </c>
      <c r="AB19" s="61" t="str">
        <f t="shared" si="7"/>
        <v/>
      </c>
      <c r="AC19" s="60" t="str">
        <f>IF($AD19="","",Configuration!$G$4)</f>
        <v/>
      </c>
      <c r="AD19" s="61" t="str">
        <f t="shared" si="8"/>
        <v/>
      </c>
      <c r="AE19" s="60" t="str">
        <f>IF($AF19="","",Configuration!$G$4)</f>
        <v/>
      </c>
      <c r="AF19" s="62" t="str">
        <f t="shared" si="9"/>
        <v/>
      </c>
    </row>
    <row r="20" spans="2:32" ht="18" customHeight="1" x14ac:dyDescent="0.2">
      <c r="B20" s="87">
        <f t="shared" si="10"/>
        <v>14</v>
      </c>
      <c r="C20" s="63" t="s">
        <v>13</v>
      </c>
      <c r="D20" s="64"/>
      <c r="E20" s="65"/>
      <c r="F20" s="66"/>
      <c r="G20" s="60" t="str">
        <f>IF($H20="","",Configuration!$G$4)</f>
        <v/>
      </c>
      <c r="H20" s="61" t="str">
        <f t="shared" si="0"/>
        <v/>
      </c>
      <c r="I20" s="60" t="str">
        <f>IF($J20="","",Configuration!$G$4)</f>
        <v/>
      </c>
      <c r="J20" s="61" t="str">
        <f t="shared" si="1"/>
        <v/>
      </c>
      <c r="K20" s="60" t="str">
        <f>IF($L20="","",Configuration!$G$4)</f>
        <v/>
      </c>
      <c r="L20" s="61" t="str">
        <f t="shared" si="2"/>
        <v/>
      </c>
      <c r="M20" s="60" t="str">
        <f>IF($N20="","",Configuration!$G$4)</f>
        <v/>
      </c>
      <c r="N20" s="61" t="str">
        <f t="shared" si="3"/>
        <v/>
      </c>
      <c r="O20" s="60" t="str">
        <f>IF($P20="","",Configuration!$G$4)</f>
        <v/>
      </c>
      <c r="P20" s="62" t="str">
        <f t="shared" si="4"/>
        <v/>
      </c>
      <c r="R20" s="87">
        <f t="shared" si="11"/>
        <v>14</v>
      </c>
      <c r="S20" s="63" t="s">
        <v>42</v>
      </c>
      <c r="T20" s="64"/>
      <c r="U20" s="65"/>
      <c r="V20" s="66"/>
      <c r="W20" s="60" t="str">
        <f>IF($X20="","",Configuration!$G$4)</f>
        <v/>
      </c>
      <c r="X20" s="61" t="str">
        <f t="shared" si="5"/>
        <v/>
      </c>
      <c r="Y20" s="60" t="str">
        <f>IF($Z20="","",Configuration!$G$4)</f>
        <v/>
      </c>
      <c r="Z20" s="61" t="str">
        <f t="shared" si="6"/>
        <v/>
      </c>
      <c r="AA20" s="60" t="str">
        <f>IF($AB20="","",Configuration!$G$4)</f>
        <v/>
      </c>
      <c r="AB20" s="61" t="str">
        <f t="shared" si="7"/>
        <v/>
      </c>
      <c r="AC20" s="60" t="str">
        <f>IF($AD20="","",Configuration!$G$4)</f>
        <v/>
      </c>
      <c r="AD20" s="61" t="str">
        <f t="shared" si="8"/>
        <v/>
      </c>
      <c r="AE20" s="60" t="str">
        <f>IF($AF20="","",Configuration!$G$4)</f>
        <v/>
      </c>
      <c r="AF20" s="62" t="str">
        <f t="shared" si="9"/>
        <v/>
      </c>
    </row>
    <row r="21" spans="2:32" ht="18" customHeight="1" x14ac:dyDescent="0.2">
      <c r="B21" s="87">
        <f t="shared" si="10"/>
        <v>15</v>
      </c>
      <c r="C21" s="63" t="s">
        <v>14</v>
      </c>
      <c r="D21" s="64"/>
      <c r="E21" s="65"/>
      <c r="F21" s="66"/>
      <c r="G21" s="60" t="str">
        <f>IF($H21="","",Configuration!$G$4)</f>
        <v/>
      </c>
      <c r="H21" s="61" t="str">
        <f t="shared" si="0"/>
        <v/>
      </c>
      <c r="I21" s="60" t="str">
        <f>IF($J21="","",Configuration!$G$4)</f>
        <v/>
      </c>
      <c r="J21" s="61" t="str">
        <f t="shared" si="1"/>
        <v/>
      </c>
      <c r="K21" s="60" t="str">
        <f>IF($L21="","",Configuration!$G$4)</f>
        <v/>
      </c>
      <c r="L21" s="61" t="str">
        <f t="shared" si="2"/>
        <v/>
      </c>
      <c r="M21" s="60" t="str">
        <f>IF($N21="","",Configuration!$G$4)</f>
        <v/>
      </c>
      <c r="N21" s="61" t="str">
        <f t="shared" si="3"/>
        <v/>
      </c>
      <c r="O21" s="60" t="str">
        <f>IF($P21="","",Configuration!$G$4)</f>
        <v/>
      </c>
      <c r="P21" s="62" t="str">
        <f t="shared" si="4"/>
        <v/>
      </c>
      <c r="R21" s="87">
        <f t="shared" si="11"/>
        <v>15</v>
      </c>
      <c r="S21" s="63" t="s">
        <v>45</v>
      </c>
      <c r="T21" s="64"/>
      <c r="U21" s="65"/>
      <c r="V21" s="66"/>
      <c r="W21" s="60" t="str">
        <f>IF($X21="","",Configuration!$G$4)</f>
        <v/>
      </c>
      <c r="X21" s="61" t="str">
        <f t="shared" si="5"/>
        <v/>
      </c>
      <c r="Y21" s="60" t="str">
        <f>IF($Z21="","",Configuration!$G$4)</f>
        <v/>
      </c>
      <c r="Z21" s="61" t="str">
        <f t="shared" si="6"/>
        <v/>
      </c>
      <c r="AA21" s="60" t="str">
        <f>IF($AB21="","",Configuration!$G$4)</f>
        <v/>
      </c>
      <c r="AB21" s="61" t="str">
        <f t="shared" si="7"/>
        <v/>
      </c>
      <c r="AC21" s="60" t="str">
        <f>IF($AD21="","",Configuration!$G$4)</f>
        <v/>
      </c>
      <c r="AD21" s="61" t="str">
        <f t="shared" si="8"/>
        <v/>
      </c>
      <c r="AE21" s="60" t="str">
        <f>IF($AF21="","",Configuration!$G$4)</f>
        <v/>
      </c>
      <c r="AF21" s="62" t="str">
        <f t="shared" si="9"/>
        <v/>
      </c>
    </row>
    <row r="22" spans="2:32" ht="18" customHeight="1" x14ac:dyDescent="0.2">
      <c r="B22" s="87">
        <f t="shared" si="10"/>
        <v>16</v>
      </c>
      <c r="C22" s="63" t="s">
        <v>15</v>
      </c>
      <c r="D22" s="64"/>
      <c r="E22" s="65"/>
      <c r="F22" s="66"/>
      <c r="G22" s="60" t="str">
        <f>IF($H22="","",Configuration!$G$4)</f>
        <v/>
      </c>
      <c r="H22" s="61" t="str">
        <f t="shared" si="0"/>
        <v/>
      </c>
      <c r="I22" s="60" t="str">
        <f>IF($J22="","",Configuration!$G$4)</f>
        <v/>
      </c>
      <c r="J22" s="61" t="str">
        <f t="shared" si="1"/>
        <v/>
      </c>
      <c r="K22" s="60" t="str">
        <f>IF($L22="","",Configuration!$G$4)</f>
        <v/>
      </c>
      <c r="L22" s="61" t="str">
        <f t="shared" si="2"/>
        <v/>
      </c>
      <c r="M22" s="60" t="str">
        <f>IF($N22="","",Configuration!$G$4)</f>
        <v/>
      </c>
      <c r="N22" s="61" t="str">
        <f t="shared" si="3"/>
        <v/>
      </c>
      <c r="O22" s="60" t="str">
        <f>IF($P22="","",Configuration!$G$4)</f>
        <v/>
      </c>
      <c r="P22" s="62" t="str">
        <f t="shared" si="4"/>
        <v/>
      </c>
      <c r="R22" s="87">
        <f t="shared" si="11"/>
        <v>16</v>
      </c>
      <c r="S22" s="63" t="s">
        <v>15</v>
      </c>
      <c r="T22" s="64"/>
      <c r="U22" s="65"/>
      <c r="V22" s="66"/>
      <c r="W22" s="60" t="str">
        <f>IF($X22="","",Configuration!$G$4)</f>
        <v/>
      </c>
      <c r="X22" s="61" t="str">
        <f t="shared" si="5"/>
        <v/>
      </c>
      <c r="Y22" s="60" t="str">
        <f>IF($Z22="","",Configuration!$G$4)</f>
        <v/>
      </c>
      <c r="Z22" s="61" t="str">
        <f t="shared" si="6"/>
        <v/>
      </c>
      <c r="AA22" s="60" t="str">
        <f>IF($AB22="","",Configuration!$G$4)</f>
        <v/>
      </c>
      <c r="AB22" s="61" t="str">
        <f t="shared" si="7"/>
        <v/>
      </c>
      <c r="AC22" s="60" t="str">
        <f>IF($AD22="","",Configuration!$G$4)</f>
        <v/>
      </c>
      <c r="AD22" s="61" t="str">
        <f t="shared" si="8"/>
        <v/>
      </c>
      <c r="AE22" s="60" t="str">
        <f>IF($AF22="","",Configuration!$G$4)</f>
        <v/>
      </c>
      <c r="AF22" s="62" t="str">
        <f t="shared" si="9"/>
        <v/>
      </c>
    </row>
    <row r="23" spans="2:32" ht="18" customHeight="1" x14ac:dyDescent="0.2">
      <c r="B23" s="87">
        <f t="shared" si="10"/>
        <v>17</v>
      </c>
      <c r="C23" s="63" t="s">
        <v>16</v>
      </c>
      <c r="D23" s="64"/>
      <c r="E23" s="65"/>
      <c r="F23" s="66"/>
      <c r="G23" s="60" t="str">
        <f>IF($H23="","",Configuration!$G$4)</f>
        <v/>
      </c>
      <c r="H23" s="61" t="str">
        <f t="shared" si="0"/>
        <v/>
      </c>
      <c r="I23" s="60" t="str">
        <f>IF($J23="","",Configuration!$G$4)</f>
        <v/>
      </c>
      <c r="J23" s="61" t="str">
        <f t="shared" si="1"/>
        <v/>
      </c>
      <c r="K23" s="60" t="str">
        <f>IF($L23="","",Configuration!$G$4)</f>
        <v/>
      </c>
      <c r="L23" s="61" t="str">
        <f t="shared" si="2"/>
        <v/>
      </c>
      <c r="M23" s="60" t="str">
        <f>IF($N23="","",Configuration!$G$4)</f>
        <v/>
      </c>
      <c r="N23" s="61" t="str">
        <f t="shared" si="3"/>
        <v/>
      </c>
      <c r="O23" s="60" t="str">
        <f>IF($P23="","",Configuration!$G$4)</f>
        <v/>
      </c>
      <c r="P23" s="62" t="str">
        <f t="shared" si="4"/>
        <v/>
      </c>
      <c r="R23" s="87">
        <f t="shared" si="11"/>
        <v>17</v>
      </c>
      <c r="S23" s="63" t="s">
        <v>46</v>
      </c>
      <c r="T23" s="64"/>
      <c r="U23" s="65"/>
      <c r="V23" s="66"/>
      <c r="W23" s="60" t="str">
        <f>IF($X23="","",Configuration!$G$4)</f>
        <v/>
      </c>
      <c r="X23" s="61" t="str">
        <f t="shared" si="5"/>
        <v/>
      </c>
      <c r="Y23" s="60" t="str">
        <f>IF($Z23="","",Configuration!$G$4)</f>
        <v/>
      </c>
      <c r="Z23" s="61" t="str">
        <f t="shared" si="6"/>
        <v/>
      </c>
      <c r="AA23" s="60" t="str">
        <f>IF($AB23="","",Configuration!$G$4)</f>
        <v/>
      </c>
      <c r="AB23" s="61" t="str">
        <f t="shared" si="7"/>
        <v/>
      </c>
      <c r="AC23" s="60" t="str">
        <f>IF($AD23="","",Configuration!$G$4)</f>
        <v/>
      </c>
      <c r="AD23" s="61" t="str">
        <f t="shared" si="8"/>
        <v/>
      </c>
      <c r="AE23" s="60" t="str">
        <f>IF($AF23="","",Configuration!$G$4)</f>
        <v/>
      </c>
      <c r="AF23" s="62" t="str">
        <f t="shared" si="9"/>
        <v/>
      </c>
    </row>
    <row r="24" spans="2:32" ht="18" customHeight="1" x14ac:dyDescent="0.2">
      <c r="B24" s="87">
        <f t="shared" si="10"/>
        <v>18</v>
      </c>
      <c r="C24" s="63" t="s">
        <v>17</v>
      </c>
      <c r="D24" s="64"/>
      <c r="E24" s="65"/>
      <c r="F24" s="66"/>
      <c r="G24" s="60" t="str">
        <f>IF($H24="","",Configuration!$G$4)</f>
        <v/>
      </c>
      <c r="H24" s="61" t="str">
        <f t="shared" si="0"/>
        <v/>
      </c>
      <c r="I24" s="60" t="str">
        <f>IF($J24="","",Configuration!$G$4)</f>
        <v/>
      </c>
      <c r="J24" s="61" t="str">
        <f t="shared" si="1"/>
        <v/>
      </c>
      <c r="K24" s="60" t="str">
        <f>IF($L24="","",Configuration!$G$4)</f>
        <v/>
      </c>
      <c r="L24" s="61" t="str">
        <f t="shared" si="2"/>
        <v/>
      </c>
      <c r="M24" s="60" t="str">
        <f>IF($N24="","",Configuration!$G$4)</f>
        <v/>
      </c>
      <c r="N24" s="61" t="str">
        <f t="shared" si="3"/>
        <v/>
      </c>
      <c r="O24" s="60" t="str">
        <f>IF($P24="","",Configuration!$G$4)</f>
        <v/>
      </c>
      <c r="P24" s="62" t="str">
        <f t="shared" si="4"/>
        <v/>
      </c>
      <c r="R24" s="87">
        <f t="shared" si="11"/>
        <v>18</v>
      </c>
      <c r="S24" s="63" t="s">
        <v>47</v>
      </c>
      <c r="T24" s="64"/>
      <c r="U24" s="65"/>
      <c r="V24" s="66"/>
      <c r="W24" s="60" t="str">
        <f>IF($X24="","",Configuration!$G$4)</f>
        <v/>
      </c>
      <c r="X24" s="61" t="str">
        <f t="shared" si="5"/>
        <v/>
      </c>
      <c r="Y24" s="60" t="str">
        <f>IF($Z24="","",Configuration!$G$4)</f>
        <v/>
      </c>
      <c r="Z24" s="61" t="str">
        <f t="shared" si="6"/>
        <v/>
      </c>
      <c r="AA24" s="60" t="str">
        <f>IF($AB24="","",Configuration!$G$4)</f>
        <v/>
      </c>
      <c r="AB24" s="61" t="str">
        <f t="shared" si="7"/>
        <v/>
      </c>
      <c r="AC24" s="60" t="str">
        <f>IF($AD24="","",Configuration!$G$4)</f>
        <v/>
      </c>
      <c r="AD24" s="61" t="str">
        <f t="shared" si="8"/>
        <v/>
      </c>
      <c r="AE24" s="60" t="str">
        <f>IF($AF24="","",Configuration!$G$4)</f>
        <v/>
      </c>
      <c r="AF24" s="62" t="str">
        <f t="shared" si="9"/>
        <v/>
      </c>
    </row>
    <row r="25" spans="2:32" ht="18" customHeight="1" x14ac:dyDescent="0.2">
      <c r="B25" s="87">
        <f t="shared" si="10"/>
        <v>19</v>
      </c>
      <c r="C25" s="63" t="s">
        <v>18</v>
      </c>
      <c r="D25" s="64"/>
      <c r="E25" s="65"/>
      <c r="F25" s="66"/>
      <c r="G25" s="60" t="str">
        <f>IF($H25="","",Configuration!$G$4)</f>
        <v/>
      </c>
      <c r="H25" s="61" t="str">
        <f t="shared" si="0"/>
        <v/>
      </c>
      <c r="I25" s="60" t="str">
        <f>IF($J25="","",Configuration!$G$4)</f>
        <v/>
      </c>
      <c r="J25" s="61" t="str">
        <f t="shared" si="1"/>
        <v/>
      </c>
      <c r="K25" s="60" t="str">
        <f>IF($L25="","",Configuration!$G$4)</f>
        <v/>
      </c>
      <c r="L25" s="61" t="str">
        <f t="shared" si="2"/>
        <v/>
      </c>
      <c r="M25" s="60" t="str">
        <f>IF($N25="","",Configuration!$G$4)</f>
        <v/>
      </c>
      <c r="N25" s="61" t="str">
        <f t="shared" si="3"/>
        <v/>
      </c>
      <c r="O25" s="60" t="str">
        <f>IF($P25="","",Configuration!$G$4)</f>
        <v/>
      </c>
      <c r="P25" s="62" t="str">
        <f t="shared" si="4"/>
        <v/>
      </c>
      <c r="R25" s="87">
        <f t="shared" si="11"/>
        <v>19</v>
      </c>
      <c r="S25" s="63" t="s">
        <v>19</v>
      </c>
      <c r="T25" s="64"/>
      <c r="U25" s="65"/>
      <c r="V25" s="66"/>
      <c r="W25" s="60" t="str">
        <f>IF($X25="","",Configuration!$G$4)</f>
        <v/>
      </c>
      <c r="X25" s="61" t="str">
        <f t="shared" si="5"/>
        <v/>
      </c>
      <c r="Y25" s="60" t="str">
        <f>IF($Z25="","",Configuration!$G$4)</f>
        <v/>
      </c>
      <c r="Z25" s="61" t="str">
        <f t="shared" si="6"/>
        <v/>
      </c>
      <c r="AA25" s="60" t="str">
        <f>IF($AB25="","",Configuration!$G$4)</f>
        <v/>
      </c>
      <c r="AB25" s="61" t="str">
        <f t="shared" si="7"/>
        <v/>
      </c>
      <c r="AC25" s="60" t="str">
        <f>IF($AD25="","",Configuration!$G$4)</f>
        <v/>
      </c>
      <c r="AD25" s="61" t="str">
        <f t="shared" si="8"/>
        <v/>
      </c>
      <c r="AE25" s="60" t="str">
        <f>IF($AF25="","",Configuration!$G$4)</f>
        <v/>
      </c>
      <c r="AF25" s="62" t="str">
        <f t="shared" si="9"/>
        <v/>
      </c>
    </row>
    <row r="26" spans="2:32" ht="18" customHeight="1" x14ac:dyDescent="0.2">
      <c r="B26" s="87">
        <f t="shared" si="10"/>
        <v>20</v>
      </c>
      <c r="C26" s="63" t="s">
        <v>19</v>
      </c>
      <c r="D26" s="64"/>
      <c r="E26" s="65"/>
      <c r="F26" s="66"/>
      <c r="G26" s="60" t="str">
        <f>IF($H26="","",Configuration!$G$4)</f>
        <v/>
      </c>
      <c r="H26" s="61" t="str">
        <f t="shared" si="0"/>
        <v/>
      </c>
      <c r="I26" s="60" t="str">
        <f>IF($J26="","",Configuration!$G$4)</f>
        <v/>
      </c>
      <c r="J26" s="61" t="str">
        <f t="shared" si="1"/>
        <v/>
      </c>
      <c r="K26" s="60" t="str">
        <f>IF($L26="","",Configuration!$G$4)</f>
        <v/>
      </c>
      <c r="L26" s="61" t="str">
        <f t="shared" si="2"/>
        <v/>
      </c>
      <c r="M26" s="60" t="str">
        <f>IF($N26="","",Configuration!$G$4)</f>
        <v/>
      </c>
      <c r="N26" s="61" t="str">
        <f t="shared" si="3"/>
        <v/>
      </c>
      <c r="O26" s="60" t="str">
        <f>IF($P26="","",Configuration!$G$4)</f>
        <v/>
      </c>
      <c r="P26" s="62" t="str">
        <f t="shared" si="4"/>
        <v/>
      </c>
      <c r="R26" s="87">
        <f t="shared" si="11"/>
        <v>20</v>
      </c>
      <c r="S26" s="63" t="s">
        <v>48</v>
      </c>
      <c r="T26" s="64"/>
      <c r="U26" s="65"/>
      <c r="V26" s="66"/>
      <c r="W26" s="60" t="str">
        <f>IF($X26="","",Configuration!$G$4)</f>
        <v/>
      </c>
      <c r="X26" s="61" t="str">
        <f t="shared" si="5"/>
        <v/>
      </c>
      <c r="Y26" s="60" t="str">
        <f>IF($Z26="","",Configuration!$G$4)</f>
        <v/>
      </c>
      <c r="Z26" s="61" t="str">
        <f t="shared" si="6"/>
        <v/>
      </c>
      <c r="AA26" s="60" t="str">
        <f>IF($AB26="","",Configuration!$G$4)</f>
        <v/>
      </c>
      <c r="AB26" s="61" t="str">
        <f t="shared" si="7"/>
        <v/>
      </c>
      <c r="AC26" s="60" t="str">
        <f>IF($AD26="","",Configuration!$G$4)</f>
        <v/>
      </c>
      <c r="AD26" s="61" t="str">
        <f t="shared" si="8"/>
        <v/>
      </c>
      <c r="AE26" s="60" t="str">
        <f>IF($AF26="","",Configuration!$G$4)</f>
        <v/>
      </c>
      <c r="AF26" s="62" t="str">
        <f t="shared" si="9"/>
        <v/>
      </c>
    </row>
    <row r="27" spans="2:32" ht="18" customHeight="1" x14ac:dyDescent="0.2">
      <c r="B27" s="87">
        <f t="shared" si="10"/>
        <v>21</v>
      </c>
      <c r="C27" s="63" t="s">
        <v>20</v>
      </c>
      <c r="D27" s="64"/>
      <c r="E27" s="65"/>
      <c r="F27" s="66"/>
      <c r="G27" s="60" t="str">
        <f>IF($H27="","",Configuration!$G$4)</f>
        <v/>
      </c>
      <c r="H27" s="61" t="str">
        <f t="shared" si="0"/>
        <v/>
      </c>
      <c r="I27" s="60" t="str">
        <f>IF($J27="","",Configuration!$G$4)</f>
        <v/>
      </c>
      <c r="J27" s="61" t="str">
        <f t="shared" si="1"/>
        <v/>
      </c>
      <c r="K27" s="60" t="str">
        <f>IF($L27="","",Configuration!$G$4)</f>
        <v/>
      </c>
      <c r="L27" s="61" t="str">
        <f t="shared" si="2"/>
        <v/>
      </c>
      <c r="M27" s="60" t="str">
        <f>IF($N27="","",Configuration!$G$4)</f>
        <v/>
      </c>
      <c r="N27" s="61" t="str">
        <f t="shared" si="3"/>
        <v/>
      </c>
      <c r="O27" s="60" t="str">
        <f>IF($P27="","",Configuration!$G$4)</f>
        <v/>
      </c>
      <c r="P27" s="62" t="str">
        <f t="shared" si="4"/>
        <v/>
      </c>
      <c r="R27" s="87">
        <f t="shared" si="11"/>
        <v>21</v>
      </c>
      <c r="S27" s="63" t="s">
        <v>49</v>
      </c>
      <c r="T27" s="64"/>
      <c r="U27" s="65"/>
      <c r="V27" s="66"/>
      <c r="W27" s="60" t="str">
        <f>IF($X27="","",Configuration!$G$4)</f>
        <v/>
      </c>
      <c r="X27" s="61" t="str">
        <f t="shared" si="5"/>
        <v/>
      </c>
      <c r="Y27" s="60" t="str">
        <f>IF($Z27="","",Configuration!$G$4)</f>
        <v/>
      </c>
      <c r="Z27" s="61" t="str">
        <f t="shared" si="6"/>
        <v/>
      </c>
      <c r="AA27" s="60" t="str">
        <f>IF($AB27="","",Configuration!$G$4)</f>
        <v/>
      </c>
      <c r="AB27" s="61" t="str">
        <f t="shared" si="7"/>
        <v/>
      </c>
      <c r="AC27" s="60" t="str">
        <f>IF($AD27="","",Configuration!$G$4)</f>
        <v/>
      </c>
      <c r="AD27" s="61" t="str">
        <f t="shared" si="8"/>
        <v/>
      </c>
      <c r="AE27" s="60" t="str">
        <f>IF($AF27="","",Configuration!$G$4)</f>
        <v/>
      </c>
      <c r="AF27" s="62" t="str">
        <f t="shared" si="9"/>
        <v/>
      </c>
    </row>
    <row r="28" spans="2:32" ht="18" customHeight="1" x14ac:dyDescent="0.2">
      <c r="B28" s="87">
        <f t="shared" si="10"/>
        <v>22</v>
      </c>
      <c r="C28" s="63" t="s">
        <v>21</v>
      </c>
      <c r="D28" s="64"/>
      <c r="E28" s="65"/>
      <c r="F28" s="66"/>
      <c r="G28" s="60" t="str">
        <f>IF($H28="","",Configuration!$G$4)</f>
        <v/>
      </c>
      <c r="H28" s="61" t="str">
        <f t="shared" si="0"/>
        <v/>
      </c>
      <c r="I28" s="60" t="str">
        <f>IF($J28="","",Configuration!$G$4)</f>
        <v/>
      </c>
      <c r="J28" s="61" t="str">
        <f t="shared" si="1"/>
        <v/>
      </c>
      <c r="K28" s="60" t="str">
        <f>IF($L28="","",Configuration!$G$4)</f>
        <v/>
      </c>
      <c r="L28" s="61" t="str">
        <f t="shared" si="2"/>
        <v/>
      </c>
      <c r="M28" s="60" t="str">
        <f>IF($N28="","",Configuration!$G$4)</f>
        <v/>
      </c>
      <c r="N28" s="61" t="str">
        <f t="shared" si="3"/>
        <v/>
      </c>
      <c r="O28" s="60" t="str">
        <f>IF($P28="","",Configuration!$G$4)</f>
        <v/>
      </c>
      <c r="P28" s="62" t="str">
        <f t="shared" si="4"/>
        <v/>
      </c>
      <c r="R28" s="87">
        <f t="shared" si="11"/>
        <v>22</v>
      </c>
      <c r="S28" s="63" t="s">
        <v>50</v>
      </c>
      <c r="T28" s="64"/>
      <c r="U28" s="65"/>
      <c r="V28" s="66"/>
      <c r="W28" s="60" t="str">
        <f>IF($X28="","",Configuration!$G$4)</f>
        <v/>
      </c>
      <c r="X28" s="61" t="str">
        <f t="shared" si="5"/>
        <v/>
      </c>
      <c r="Y28" s="60" t="str">
        <f>IF($Z28="","",Configuration!$G$4)</f>
        <v/>
      </c>
      <c r="Z28" s="61" t="str">
        <f t="shared" si="6"/>
        <v/>
      </c>
      <c r="AA28" s="60" t="str">
        <f>IF($AB28="","",Configuration!$G$4)</f>
        <v/>
      </c>
      <c r="AB28" s="61" t="str">
        <f t="shared" si="7"/>
        <v/>
      </c>
      <c r="AC28" s="60" t="str">
        <f>IF($AD28="","",Configuration!$G$4)</f>
        <v/>
      </c>
      <c r="AD28" s="61" t="str">
        <f t="shared" si="8"/>
        <v/>
      </c>
      <c r="AE28" s="60" t="str">
        <f>IF($AF28="","",Configuration!$G$4)</f>
        <v/>
      </c>
      <c r="AF28" s="62" t="str">
        <f t="shared" si="9"/>
        <v/>
      </c>
    </row>
    <row r="29" spans="2:32" ht="18" customHeight="1" x14ac:dyDescent="0.2">
      <c r="B29" s="87">
        <f t="shared" si="10"/>
        <v>23</v>
      </c>
      <c r="C29" s="63" t="s">
        <v>22</v>
      </c>
      <c r="D29" s="64"/>
      <c r="E29" s="65"/>
      <c r="F29" s="66"/>
      <c r="G29" s="60" t="str">
        <f>IF($H29="","",Configuration!$G$4)</f>
        <v/>
      </c>
      <c r="H29" s="61" t="str">
        <f t="shared" si="0"/>
        <v/>
      </c>
      <c r="I29" s="60" t="str">
        <f>IF($J29="","",Configuration!$G$4)</f>
        <v/>
      </c>
      <c r="J29" s="61" t="str">
        <f t="shared" si="1"/>
        <v/>
      </c>
      <c r="K29" s="60" t="str">
        <f>IF($L29="","",Configuration!$G$4)</f>
        <v/>
      </c>
      <c r="L29" s="61" t="str">
        <f t="shared" si="2"/>
        <v/>
      </c>
      <c r="M29" s="60" t="str">
        <f>IF($N29="","",Configuration!$G$4)</f>
        <v/>
      </c>
      <c r="N29" s="61" t="str">
        <f t="shared" si="3"/>
        <v/>
      </c>
      <c r="O29" s="60" t="str">
        <f>IF($P29="","",Configuration!$G$4)</f>
        <v/>
      </c>
      <c r="P29" s="62" t="str">
        <f t="shared" si="4"/>
        <v/>
      </c>
      <c r="R29" s="87">
        <f t="shared" si="11"/>
        <v>23</v>
      </c>
      <c r="S29" s="63" t="s">
        <v>22</v>
      </c>
      <c r="T29" s="64"/>
      <c r="U29" s="65"/>
      <c r="V29" s="66"/>
      <c r="W29" s="60" t="str">
        <f>IF($X29="","",Configuration!$G$4)</f>
        <v/>
      </c>
      <c r="X29" s="61" t="str">
        <f t="shared" si="5"/>
        <v/>
      </c>
      <c r="Y29" s="60" t="str">
        <f>IF($Z29="","",Configuration!$G$4)</f>
        <v/>
      </c>
      <c r="Z29" s="61" t="str">
        <f t="shared" si="6"/>
        <v/>
      </c>
      <c r="AA29" s="60" t="str">
        <f>IF($AB29="","",Configuration!$G$4)</f>
        <v/>
      </c>
      <c r="AB29" s="61" t="str">
        <f t="shared" si="7"/>
        <v/>
      </c>
      <c r="AC29" s="60" t="str">
        <f>IF($AD29="","",Configuration!$G$4)</f>
        <v/>
      </c>
      <c r="AD29" s="61" t="str">
        <f t="shared" si="8"/>
        <v/>
      </c>
      <c r="AE29" s="60" t="str">
        <f>IF($AF29="","",Configuration!$G$4)</f>
        <v/>
      </c>
      <c r="AF29" s="62" t="str">
        <f t="shared" si="9"/>
        <v/>
      </c>
    </row>
    <row r="30" spans="2:32" ht="18" customHeight="1" x14ac:dyDescent="0.2">
      <c r="B30" s="87">
        <f t="shared" si="10"/>
        <v>24</v>
      </c>
      <c r="C30" s="63" t="s">
        <v>23</v>
      </c>
      <c r="D30" s="64"/>
      <c r="E30" s="65"/>
      <c r="F30" s="66"/>
      <c r="G30" s="60" t="str">
        <f>IF($H30="","",Configuration!$G$4)</f>
        <v/>
      </c>
      <c r="H30" s="61" t="str">
        <f t="shared" si="0"/>
        <v/>
      </c>
      <c r="I30" s="60" t="str">
        <f>IF($J30="","",Configuration!$G$4)</f>
        <v/>
      </c>
      <c r="J30" s="61" t="str">
        <f t="shared" si="1"/>
        <v/>
      </c>
      <c r="K30" s="60" t="str">
        <f>IF($L30="","",Configuration!$G$4)</f>
        <v/>
      </c>
      <c r="L30" s="61" t="str">
        <f t="shared" si="2"/>
        <v/>
      </c>
      <c r="M30" s="60" t="str">
        <f>IF($N30="","",Configuration!$G$4)</f>
        <v/>
      </c>
      <c r="N30" s="61" t="str">
        <f t="shared" si="3"/>
        <v/>
      </c>
      <c r="O30" s="60" t="str">
        <f>IF($P30="","",Configuration!$G$4)</f>
        <v/>
      </c>
      <c r="P30" s="62" t="str">
        <f t="shared" si="4"/>
        <v/>
      </c>
      <c r="R30" s="87">
        <f t="shared" si="11"/>
        <v>24</v>
      </c>
      <c r="S30" s="63" t="s">
        <v>51</v>
      </c>
      <c r="T30" s="64"/>
      <c r="U30" s="65"/>
      <c r="V30" s="66"/>
      <c r="W30" s="60" t="str">
        <f>IF($X30="","",Configuration!$G$4)</f>
        <v/>
      </c>
      <c r="X30" s="61" t="str">
        <f t="shared" si="5"/>
        <v/>
      </c>
      <c r="Y30" s="60" t="str">
        <f>IF($Z30="","",Configuration!$G$4)</f>
        <v/>
      </c>
      <c r="Z30" s="61" t="str">
        <f t="shared" si="6"/>
        <v/>
      </c>
      <c r="AA30" s="60" t="str">
        <f>IF($AB30="","",Configuration!$G$4)</f>
        <v/>
      </c>
      <c r="AB30" s="61" t="str">
        <f t="shared" si="7"/>
        <v/>
      </c>
      <c r="AC30" s="60" t="str">
        <f>IF($AD30="","",Configuration!$G$4)</f>
        <v/>
      </c>
      <c r="AD30" s="61" t="str">
        <f t="shared" si="8"/>
        <v/>
      </c>
      <c r="AE30" s="60" t="str">
        <f>IF($AF30="","",Configuration!$G$4)</f>
        <v/>
      </c>
      <c r="AF30" s="62" t="str">
        <f t="shared" si="9"/>
        <v/>
      </c>
    </row>
    <row r="31" spans="2:32" ht="18" customHeight="1" x14ac:dyDescent="0.2">
      <c r="B31" s="87">
        <f>IF(ISBLANK(#REF!),"",B30+1)</f>
        <v>25</v>
      </c>
      <c r="C31" s="67" t="s">
        <v>24</v>
      </c>
      <c r="D31" s="68"/>
      <c r="E31" s="69"/>
      <c r="F31" s="70"/>
      <c r="G31" s="60" t="str">
        <f>IF($H31="","",Configuration!$G$4)</f>
        <v/>
      </c>
      <c r="H31" s="61" t="str">
        <f>IF(OR(ISBLANK(D31),ISBLANK(E31)),"",F31/(D31*INDEX(conversion_table,MATCH(E31,size,0),1)))</f>
        <v/>
      </c>
      <c r="I31" s="60" t="str">
        <f>IF($J31="","",Configuration!$G$4)</f>
        <v/>
      </c>
      <c r="J31" s="61" t="str">
        <f>IF(OR(ISBLANK(D31),ISBLANK(E31)),"",F31/(D31*INDEX(conversion_table,MATCH(E31,size,0),2)))</f>
        <v/>
      </c>
      <c r="K31" s="60" t="str">
        <f>IF($L31="","",Configuration!$G$4)</f>
        <v/>
      </c>
      <c r="L31" s="61" t="str">
        <f>IF(OR(ISBLANK(D31),ISBLANK(E31)),"",F31/(D31*INDEX(conversion_table,MATCH(E31,size,0),3)))</f>
        <v/>
      </c>
      <c r="M31" s="60" t="str">
        <f>IF($N31="","",Configuration!$G$4)</f>
        <v/>
      </c>
      <c r="N31" s="61" t="str">
        <f>IF(OR(ISBLANK(D31),ISBLANK(E31)),"",F31/(D31*INDEX(conversion_table,MATCH(E31,size,0),4)))</f>
        <v/>
      </c>
      <c r="O31" s="60" t="str">
        <f>IF($P31="","",Configuration!$G$4)</f>
        <v/>
      </c>
      <c r="P31" s="62" t="str">
        <f>IF(OR(ISBLANK(D31),ISBLANK(E31)),"",F31/(D31*INDEX(conversion_table,MATCH(E31,size,0),5)))</f>
        <v/>
      </c>
      <c r="R31" s="87">
        <f t="shared" si="11"/>
        <v>25</v>
      </c>
      <c r="S31" s="63" t="s">
        <v>52</v>
      </c>
      <c r="T31" s="64"/>
      <c r="U31" s="65"/>
      <c r="V31" s="66"/>
      <c r="W31" s="60" t="str">
        <f>IF($X31="","",Configuration!$G$4)</f>
        <v/>
      </c>
      <c r="X31" s="61" t="str">
        <f t="shared" si="5"/>
        <v/>
      </c>
      <c r="Y31" s="60" t="str">
        <f>IF($Z31="","",Configuration!$G$4)</f>
        <v/>
      </c>
      <c r="Z31" s="61" t="str">
        <f t="shared" si="6"/>
        <v/>
      </c>
      <c r="AA31" s="60" t="str">
        <f>IF($AB31="","",Configuration!$G$4)</f>
        <v/>
      </c>
      <c r="AB31" s="61" t="str">
        <f t="shared" si="7"/>
        <v/>
      </c>
      <c r="AC31" s="60" t="str">
        <f>IF($AD31="","",Configuration!$G$4)</f>
        <v/>
      </c>
      <c r="AD31" s="61" t="str">
        <f t="shared" si="8"/>
        <v/>
      </c>
      <c r="AE31" s="60" t="str">
        <f>IF($AF31="","",Configuration!$G$4)</f>
        <v/>
      </c>
      <c r="AF31" s="62" t="str">
        <f t="shared" si="9"/>
        <v/>
      </c>
    </row>
    <row r="32" spans="2:32" ht="18" customHeight="1" thickBot="1" x14ac:dyDescent="0.25">
      <c r="B32" s="88"/>
      <c r="C32" s="71"/>
      <c r="D32" s="136" t="s">
        <v>105</v>
      </c>
      <c r="E32" s="136"/>
      <c r="F32" s="136"/>
      <c r="G32" s="136"/>
      <c r="H32" s="136"/>
      <c r="I32" s="72"/>
      <c r="J32" s="71"/>
      <c r="K32" s="71"/>
      <c r="L32" s="71"/>
      <c r="M32" s="71"/>
      <c r="N32" s="71"/>
      <c r="O32" s="71"/>
      <c r="P32" s="73"/>
      <c r="R32" s="87">
        <f t="shared" si="11"/>
        <v>26</v>
      </c>
      <c r="S32" s="63" t="s">
        <v>53</v>
      </c>
      <c r="T32" s="64"/>
      <c r="U32" s="65"/>
      <c r="V32" s="66"/>
      <c r="W32" s="60" t="str">
        <f>IF($X32="","",Configuration!$G$4)</f>
        <v/>
      </c>
      <c r="X32" s="61" t="str">
        <f t="shared" si="5"/>
        <v/>
      </c>
      <c r="Y32" s="60" t="str">
        <f>IF($Z32="","",Configuration!$G$4)</f>
        <v/>
      </c>
      <c r="Z32" s="61" t="str">
        <f t="shared" si="6"/>
        <v/>
      </c>
      <c r="AA32" s="60" t="str">
        <f>IF($AB32="","",Configuration!$G$4)</f>
        <v/>
      </c>
      <c r="AB32" s="61" t="str">
        <f t="shared" si="7"/>
        <v/>
      </c>
      <c r="AC32" s="60" t="str">
        <f>IF($AD32="","",Configuration!$G$4)</f>
        <v/>
      </c>
      <c r="AD32" s="61" t="str">
        <f t="shared" si="8"/>
        <v/>
      </c>
      <c r="AE32" s="60" t="str">
        <f>IF($AF32="","",Configuration!$G$4)</f>
        <v/>
      </c>
      <c r="AF32" s="62" t="str">
        <f t="shared" si="9"/>
        <v/>
      </c>
    </row>
    <row r="33" spans="2:32" ht="14.25" customHeight="1" x14ac:dyDescent="0.2">
      <c r="B33" s="54"/>
      <c r="C33" s="23"/>
      <c r="D33" s="23"/>
      <c r="E33" s="5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87">
        <f t="shared" si="11"/>
        <v>27</v>
      </c>
      <c r="S33" s="63" t="s">
        <v>54</v>
      </c>
      <c r="T33" s="64"/>
      <c r="U33" s="65"/>
      <c r="V33" s="66"/>
      <c r="W33" s="60" t="str">
        <f>IF($X33="","",Configuration!$G$4)</f>
        <v/>
      </c>
      <c r="X33" s="61" t="str">
        <f t="shared" si="5"/>
        <v/>
      </c>
      <c r="Y33" s="60" t="str">
        <f>IF($Z33="","",Configuration!$G$4)</f>
        <v/>
      </c>
      <c r="Z33" s="61" t="str">
        <f t="shared" si="6"/>
        <v/>
      </c>
      <c r="AA33" s="60" t="str">
        <f>IF($AB33="","",Configuration!$G$4)</f>
        <v/>
      </c>
      <c r="AB33" s="61" t="str">
        <f t="shared" si="7"/>
        <v/>
      </c>
      <c r="AC33" s="60" t="str">
        <f>IF($AD33="","",Configuration!$G$4)</f>
        <v/>
      </c>
      <c r="AD33" s="61" t="str">
        <f t="shared" si="8"/>
        <v/>
      </c>
      <c r="AE33" s="60" t="str">
        <f>IF($AF33="","",Configuration!$G$4)</f>
        <v/>
      </c>
      <c r="AF33" s="62" t="str">
        <f t="shared" si="9"/>
        <v/>
      </c>
    </row>
    <row r="34" spans="2:32" ht="16.5" customHeight="1" thickBot="1" x14ac:dyDescent="0.25">
      <c r="R34" s="87">
        <f>IF(ISBLANK(S34),"",R33+1)</f>
        <v>28</v>
      </c>
      <c r="S34" s="67" t="s">
        <v>54</v>
      </c>
      <c r="T34" s="68"/>
      <c r="U34" s="69"/>
      <c r="V34" s="70"/>
      <c r="W34" s="60" t="str">
        <f>IF($X34="","",Configuration!$G$4)</f>
        <v/>
      </c>
      <c r="X34" s="61" t="str">
        <f>IF(OR(ISBLANK(T34),ISBLANK(U34)),"",V34/(T34*INDEX(conversion_table,MATCH(U34,size,0),1)))</f>
        <v/>
      </c>
      <c r="Y34" s="60" t="str">
        <f>IF($Z34="","",Configuration!$G$4)</f>
        <v/>
      </c>
      <c r="Z34" s="61" t="str">
        <f>IF(OR(ISBLANK(T34),ISBLANK(U34)),"",V34/(T34*INDEX(conversion_table,MATCH(U34,size,0),2)))</f>
        <v/>
      </c>
      <c r="AA34" s="60" t="str">
        <f>IF($AB34="","",Configuration!$G$4)</f>
        <v/>
      </c>
      <c r="AB34" s="61" t="str">
        <f>IF(OR(ISBLANK(T34),ISBLANK(U34)),"",V34/(T34*INDEX(conversion_table,MATCH(U34,size,0),3)))</f>
        <v/>
      </c>
      <c r="AC34" s="60" t="str">
        <f>IF($AD34="","",Configuration!$G$4)</f>
        <v/>
      </c>
      <c r="AD34" s="61" t="str">
        <f>IF(OR(ISBLANK(T34),ISBLANK(U34)),"",V34/(T34*INDEX(conversion_table,MATCH(U34,size,0),4)))</f>
        <v/>
      </c>
      <c r="AE34" s="60" t="str">
        <f>IF($AF34="","",Configuration!$G$4)</f>
        <v/>
      </c>
      <c r="AF34" s="62" t="str">
        <f>IF(OR(ISBLANK(T34),ISBLANK(U34)),"",V34/(T34*INDEX(conversion_table,MATCH(U34,size,0),5)))</f>
        <v/>
      </c>
    </row>
    <row r="35" spans="2:32" ht="23.25" customHeight="1" thickBot="1" x14ac:dyDescent="0.25">
      <c r="B35" s="145" t="s">
        <v>108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7"/>
      <c r="R35" s="88"/>
      <c r="S35" s="71"/>
      <c r="T35" s="136" t="s">
        <v>105</v>
      </c>
      <c r="U35" s="136"/>
      <c r="V35" s="136"/>
      <c r="W35" s="136"/>
      <c r="X35" s="136"/>
      <c r="Y35" s="72"/>
      <c r="Z35" s="71"/>
      <c r="AA35" s="71"/>
      <c r="AB35" s="71"/>
      <c r="AC35" s="71"/>
      <c r="AD35" s="71"/>
      <c r="AE35" s="71"/>
      <c r="AF35" s="73"/>
    </row>
    <row r="36" spans="2:32" ht="6.75" customHeight="1" thickBot="1" x14ac:dyDescent="0.25">
      <c r="B36" s="85"/>
      <c r="C36" s="74"/>
      <c r="D36" s="23"/>
      <c r="E36" s="5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5"/>
    </row>
    <row r="37" spans="2:32" ht="18" customHeight="1" x14ac:dyDescent="0.2">
      <c r="B37" s="89"/>
      <c r="C37" s="55" t="s">
        <v>98</v>
      </c>
      <c r="D37" s="27" t="s">
        <v>72</v>
      </c>
      <c r="E37" s="27" t="s">
        <v>73</v>
      </c>
      <c r="F37" s="27" t="s">
        <v>74</v>
      </c>
      <c r="G37" s="119" t="s">
        <v>28</v>
      </c>
      <c r="H37" s="119"/>
      <c r="I37" s="119" t="s">
        <v>29</v>
      </c>
      <c r="J37" s="119"/>
      <c r="K37" s="119" t="s">
        <v>30</v>
      </c>
      <c r="L37" s="119"/>
      <c r="M37" s="119" t="s">
        <v>109</v>
      </c>
      <c r="N37" s="119"/>
      <c r="O37" s="119" t="s">
        <v>110</v>
      </c>
      <c r="P37" s="149"/>
      <c r="R37" s="145" t="s">
        <v>96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7"/>
    </row>
    <row r="38" spans="2:32" ht="18" customHeight="1" x14ac:dyDescent="0.2">
      <c r="B38" s="87">
        <f>IF(ISBLANK(C38),"",B36+1)</f>
        <v>1</v>
      </c>
      <c r="C38" s="57" t="s">
        <v>89</v>
      </c>
      <c r="D38" s="58">
        <v>750</v>
      </c>
      <c r="E38" s="51" t="s">
        <v>25</v>
      </c>
      <c r="F38" s="59">
        <v>20</v>
      </c>
      <c r="G38" s="60" t="str">
        <f>IF($H38="","",Configuration!$G$4)</f>
        <v>$</v>
      </c>
      <c r="H38" s="61">
        <f t="shared" ref="H38:H43" si="12">IF(OR(ISBLANK(D38),ISBLANK(E38)),"",F38/(D38*INDEX(conversion_table,MATCH(E38,size,0),1)))</f>
        <v>2.6666666666666668E-2</v>
      </c>
      <c r="I38" s="60" t="str">
        <f>IF($J38="","",Configuration!$G$4)</f>
        <v>$</v>
      </c>
      <c r="J38" s="61">
        <f t="shared" ref="J38:J43" si="13">IF(OR(ISBLANK(D38),ISBLANK(E38)),"",F38/(D38*INDEX(conversion_table,MATCH(E38,size,0),2)))</f>
        <v>2.6666666666666665</v>
      </c>
      <c r="K38" s="60" t="str">
        <f>IF($L38="","",Configuration!$G$4)</f>
        <v>$</v>
      </c>
      <c r="L38" s="61">
        <f t="shared" ref="L38:L43" si="14">IF(OR(ISBLANK(D38),ISBLANK(E38)),"",F38/(D38*INDEX(conversion_table,MATCH(E38,size,0),3)))</f>
        <v>26.666666666666668</v>
      </c>
      <c r="M38" s="60" t="str">
        <f>IF($N38="","",Configuration!$G$4)</f>
        <v>$</v>
      </c>
      <c r="N38" s="61">
        <f t="shared" ref="N38:N43" si="15">IF(OR(ISBLANK(D38),ISBLANK(E38)),"",F38/(D38*INDEX(conversion_table,MATCH(E38,size,0),4)))</f>
        <v>0.78862745833333514</v>
      </c>
      <c r="O38" s="60" t="str">
        <f>IF($P38="","",Configuration!$G$4)</f>
        <v>$</v>
      </c>
      <c r="P38" s="62">
        <f t="shared" ref="P38:P43" si="16">IF(OR(ISBLANK(D38),ISBLANK(E38)),"",F38/(D38*INDEX(conversion_table,MATCH(E38,size,0),5)))</f>
        <v>12.618039333348067</v>
      </c>
      <c r="R38" s="85"/>
      <c r="S38" s="74"/>
      <c r="T38" s="23"/>
      <c r="U38" s="54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5"/>
    </row>
    <row r="39" spans="2:32" ht="18" customHeight="1" x14ac:dyDescent="0.2">
      <c r="B39" s="87">
        <f t="shared" ref="B39:B44" si="17">IF(ISBLANK(C39),"",B38+1)</f>
        <v>2</v>
      </c>
      <c r="C39" s="63" t="s">
        <v>55</v>
      </c>
      <c r="D39" s="64"/>
      <c r="E39" s="65"/>
      <c r="F39" s="66"/>
      <c r="G39" s="60" t="str">
        <f>IF($H39="","",Configuration!$G$4)</f>
        <v/>
      </c>
      <c r="H39" s="61" t="str">
        <f t="shared" si="12"/>
        <v/>
      </c>
      <c r="I39" s="60" t="str">
        <f>IF($J39="","",Configuration!$G$4)</f>
        <v/>
      </c>
      <c r="J39" s="61" t="str">
        <f t="shared" si="13"/>
        <v/>
      </c>
      <c r="K39" s="60" t="str">
        <f>IF($L39="","",Configuration!$G$4)</f>
        <v/>
      </c>
      <c r="L39" s="61" t="str">
        <f t="shared" si="14"/>
        <v/>
      </c>
      <c r="M39" s="60" t="str">
        <f>IF($N39="","",Configuration!$G$4)</f>
        <v/>
      </c>
      <c r="N39" s="61" t="str">
        <f t="shared" si="15"/>
        <v/>
      </c>
      <c r="O39" s="60" t="str">
        <f>IF($P39="","",Configuration!$G$4)</f>
        <v/>
      </c>
      <c r="P39" s="62" t="str">
        <f t="shared" si="16"/>
        <v/>
      </c>
      <c r="R39" s="89"/>
      <c r="S39" s="55" t="s">
        <v>98</v>
      </c>
      <c r="T39" s="56" t="s">
        <v>72</v>
      </c>
      <c r="U39" s="56" t="s">
        <v>73</v>
      </c>
      <c r="V39" s="56" t="s">
        <v>74</v>
      </c>
      <c r="W39" s="135" t="s">
        <v>82</v>
      </c>
      <c r="X39" s="135"/>
      <c r="Y39" s="135" t="s">
        <v>113</v>
      </c>
      <c r="Z39" s="135"/>
      <c r="AA39" s="135"/>
      <c r="AB39" s="75"/>
      <c r="AC39" s="56"/>
      <c r="AD39" s="76"/>
      <c r="AE39" s="76"/>
      <c r="AF39" s="77"/>
    </row>
    <row r="40" spans="2:32" ht="18" customHeight="1" x14ac:dyDescent="0.2">
      <c r="B40" s="87">
        <f t="shared" si="17"/>
        <v>3</v>
      </c>
      <c r="C40" s="63" t="s">
        <v>56</v>
      </c>
      <c r="D40" s="64"/>
      <c r="E40" s="65"/>
      <c r="F40" s="66"/>
      <c r="G40" s="60" t="str">
        <f>IF($H40="","",Configuration!$G$4)</f>
        <v/>
      </c>
      <c r="H40" s="61" t="str">
        <f t="shared" si="12"/>
        <v/>
      </c>
      <c r="I40" s="60" t="str">
        <f>IF($J40="","",Configuration!$G$4)</f>
        <v/>
      </c>
      <c r="J40" s="61" t="str">
        <f t="shared" si="13"/>
        <v/>
      </c>
      <c r="K40" s="60" t="str">
        <f>IF($L40="","",Configuration!$G$4)</f>
        <v/>
      </c>
      <c r="L40" s="61" t="str">
        <f t="shared" si="14"/>
        <v/>
      </c>
      <c r="M40" s="60" t="str">
        <f>IF($N40="","",Configuration!$G$4)</f>
        <v/>
      </c>
      <c r="N40" s="61" t="str">
        <f t="shared" si="15"/>
        <v/>
      </c>
      <c r="O40" s="60" t="str">
        <f>IF($P40="","",Configuration!$G$4)</f>
        <v/>
      </c>
      <c r="P40" s="62" t="str">
        <f t="shared" si="16"/>
        <v/>
      </c>
      <c r="R40" s="87">
        <f>IF(ISBLANK(S40),"",R38+1)</f>
        <v>1</v>
      </c>
      <c r="S40" s="57" t="s">
        <v>75</v>
      </c>
      <c r="T40" s="58">
        <v>500</v>
      </c>
      <c r="U40" s="51" t="s">
        <v>83</v>
      </c>
      <c r="V40" s="78">
        <v>10</v>
      </c>
      <c r="W40" s="141">
        <v>50</v>
      </c>
      <c r="X40" s="142"/>
      <c r="Y40" s="60" t="str">
        <f>IF($Z40="","",Configuration!$G$4)</f>
        <v>$</v>
      </c>
      <c r="Z40" s="79">
        <f>IF(OR(ISBLANK(S40),ISBLANK(V40),ISBLANK(W40)),"",V40/W40)</f>
        <v>0.2</v>
      </c>
      <c r="AA40" s="60"/>
      <c r="AB40" s="60"/>
      <c r="AC40" s="80"/>
      <c r="AD40" s="81"/>
      <c r="AE40" s="81"/>
      <c r="AF40" s="82"/>
    </row>
    <row r="41" spans="2:32" ht="18" customHeight="1" x14ac:dyDescent="0.2">
      <c r="B41" s="87">
        <f t="shared" si="17"/>
        <v>4</v>
      </c>
      <c r="C41" s="63" t="s">
        <v>57</v>
      </c>
      <c r="D41" s="64"/>
      <c r="E41" s="65"/>
      <c r="F41" s="66"/>
      <c r="G41" s="60" t="str">
        <f>IF($H41="","",Configuration!$G$4)</f>
        <v/>
      </c>
      <c r="H41" s="61" t="str">
        <f t="shared" si="12"/>
        <v/>
      </c>
      <c r="I41" s="60" t="str">
        <f>IF($J41="","",Configuration!$G$4)</f>
        <v/>
      </c>
      <c r="J41" s="61" t="str">
        <f t="shared" si="13"/>
        <v/>
      </c>
      <c r="K41" s="60" t="str">
        <f>IF($L41="","",Configuration!$G$4)</f>
        <v/>
      </c>
      <c r="L41" s="61" t="str">
        <f t="shared" si="14"/>
        <v/>
      </c>
      <c r="M41" s="60" t="str">
        <f>IF($N41="","",Configuration!$G$4)</f>
        <v/>
      </c>
      <c r="N41" s="61" t="str">
        <f t="shared" si="15"/>
        <v/>
      </c>
      <c r="O41" s="60" t="str">
        <f>IF($P41="","",Configuration!$G$4)</f>
        <v/>
      </c>
      <c r="P41" s="62" t="str">
        <f t="shared" si="16"/>
        <v/>
      </c>
      <c r="R41" s="87">
        <f t="shared" ref="R41:R48" si="18">IF(ISBLANK(S41),"",R40+1)</f>
        <v>2</v>
      </c>
      <c r="S41" s="63" t="s">
        <v>67</v>
      </c>
      <c r="T41" s="64">
        <v>1</v>
      </c>
      <c r="U41" s="65" t="s">
        <v>84</v>
      </c>
      <c r="V41" s="83">
        <v>0.38</v>
      </c>
      <c r="W41" s="143">
        <v>6</v>
      </c>
      <c r="X41" s="144"/>
      <c r="Y41" s="60" t="str">
        <f>IF($Z41="","",Configuration!$G$4)</f>
        <v>$</v>
      </c>
      <c r="Z41" s="79">
        <f>IF(OR(ISBLANK(S41),ISBLANK(V41),ISBLANK(W41)),"",V41/W41)</f>
        <v>6.3333333333333339E-2</v>
      </c>
      <c r="AA41" s="60"/>
      <c r="AB41" s="60"/>
      <c r="AC41" s="80"/>
      <c r="AD41" s="81"/>
      <c r="AE41" s="81"/>
      <c r="AF41" s="82"/>
    </row>
    <row r="42" spans="2:32" ht="18" customHeight="1" x14ac:dyDescent="0.2">
      <c r="B42" s="87">
        <f t="shared" si="17"/>
        <v>5</v>
      </c>
      <c r="C42" s="63" t="s">
        <v>59</v>
      </c>
      <c r="D42" s="64"/>
      <c r="E42" s="65"/>
      <c r="F42" s="66"/>
      <c r="G42" s="60" t="str">
        <f>IF($H42="","",Configuration!$G$4)</f>
        <v/>
      </c>
      <c r="H42" s="61" t="str">
        <f t="shared" si="12"/>
        <v/>
      </c>
      <c r="I42" s="60" t="str">
        <f>IF($J42="","",Configuration!$G$4)</f>
        <v/>
      </c>
      <c r="J42" s="61" t="str">
        <f t="shared" si="13"/>
        <v/>
      </c>
      <c r="K42" s="60" t="str">
        <f>IF($L42="","",Configuration!$G$4)</f>
        <v/>
      </c>
      <c r="L42" s="61" t="str">
        <f t="shared" si="14"/>
        <v/>
      </c>
      <c r="M42" s="60" t="str">
        <f>IF($N42="","",Configuration!$G$4)</f>
        <v/>
      </c>
      <c r="N42" s="61" t="str">
        <f t="shared" si="15"/>
        <v/>
      </c>
      <c r="O42" s="60" t="str">
        <f>IF($P42="","",Configuration!$G$4)</f>
        <v/>
      </c>
      <c r="P42" s="62" t="str">
        <f t="shared" si="16"/>
        <v/>
      </c>
      <c r="R42" s="87">
        <f t="shared" si="18"/>
        <v>3</v>
      </c>
      <c r="S42" s="63" t="s">
        <v>68</v>
      </c>
      <c r="T42" s="64"/>
      <c r="U42" s="65"/>
      <c r="V42" s="83"/>
      <c r="W42" s="137"/>
      <c r="X42" s="138"/>
      <c r="Y42" s="60" t="str">
        <f>IF($Z42="","",Configuration!$G$4)</f>
        <v/>
      </c>
      <c r="Z42" s="79" t="str">
        <f t="shared" ref="Z42:Z48" si="19">IF(OR(ISBLANK(S42),ISBLANK(V42),ISBLANK(X42)),"",V42/X42)</f>
        <v/>
      </c>
      <c r="AA42" s="60"/>
      <c r="AB42" s="60"/>
      <c r="AC42" s="80"/>
      <c r="AD42" s="81"/>
      <c r="AE42" s="81"/>
      <c r="AF42" s="82"/>
    </row>
    <row r="43" spans="2:32" ht="18" customHeight="1" x14ac:dyDescent="0.2">
      <c r="B43" s="87">
        <f t="shared" si="17"/>
        <v>6</v>
      </c>
      <c r="C43" s="63" t="s">
        <v>60</v>
      </c>
      <c r="D43" s="64"/>
      <c r="E43" s="65"/>
      <c r="F43" s="66"/>
      <c r="G43" s="60" t="str">
        <f>IF($H43="","",Configuration!$G$4)</f>
        <v/>
      </c>
      <c r="H43" s="61" t="str">
        <f t="shared" si="12"/>
        <v/>
      </c>
      <c r="I43" s="60" t="str">
        <f>IF($J43="","",Configuration!$G$4)</f>
        <v/>
      </c>
      <c r="J43" s="61" t="str">
        <f t="shared" si="13"/>
        <v/>
      </c>
      <c r="K43" s="60" t="str">
        <f>IF($L43="","",Configuration!$G$4)</f>
        <v/>
      </c>
      <c r="L43" s="61" t="str">
        <f t="shared" si="14"/>
        <v/>
      </c>
      <c r="M43" s="60" t="str">
        <f>IF($N43="","",Configuration!$G$4)</f>
        <v/>
      </c>
      <c r="N43" s="61" t="str">
        <f t="shared" si="15"/>
        <v/>
      </c>
      <c r="O43" s="60" t="str">
        <f>IF($P43="","",Configuration!$G$4)</f>
        <v/>
      </c>
      <c r="P43" s="62" t="str">
        <f t="shared" si="16"/>
        <v/>
      </c>
      <c r="R43" s="87">
        <f t="shared" si="18"/>
        <v>4</v>
      </c>
      <c r="S43" s="63" t="s">
        <v>76</v>
      </c>
      <c r="T43" s="64"/>
      <c r="U43" s="65"/>
      <c r="V43" s="83"/>
      <c r="W43" s="137"/>
      <c r="X43" s="138"/>
      <c r="Y43" s="60" t="str">
        <f>IF($Z43="","",Configuration!$G$4)</f>
        <v/>
      </c>
      <c r="Z43" s="79" t="str">
        <f t="shared" si="19"/>
        <v/>
      </c>
      <c r="AA43" s="60"/>
      <c r="AB43" s="60"/>
      <c r="AC43" s="80"/>
      <c r="AD43" s="81"/>
      <c r="AE43" s="81"/>
      <c r="AF43" s="82"/>
    </row>
    <row r="44" spans="2:32" ht="18" customHeight="1" x14ac:dyDescent="0.2">
      <c r="B44" s="87">
        <f t="shared" si="17"/>
        <v>7</v>
      </c>
      <c r="C44" s="67" t="s">
        <v>58</v>
      </c>
      <c r="D44" s="68"/>
      <c r="E44" s="69"/>
      <c r="F44" s="70"/>
      <c r="G44" s="60" t="str">
        <f>IF($H44="","",Configuration!$G$4)</f>
        <v/>
      </c>
      <c r="H44" s="61" t="str">
        <f>IF(OR(ISBLANK(D44),ISBLANK(E44)),"",F44/(D44*INDEX(conversion_table,MATCH(E44,size,0),1)))</f>
        <v/>
      </c>
      <c r="I44" s="60" t="str">
        <f>IF($J44="","",Configuration!$G$4)</f>
        <v/>
      </c>
      <c r="J44" s="61" t="str">
        <f>IF(OR(ISBLANK(D44),ISBLANK(E44)),"",F44/(D44*INDEX(conversion_table,MATCH(E44,size,0),2)))</f>
        <v/>
      </c>
      <c r="K44" s="60" t="str">
        <f>IF($L44="","",Configuration!$G$4)</f>
        <v/>
      </c>
      <c r="L44" s="61" t="str">
        <f>IF(OR(ISBLANK(D44),ISBLANK(E44)),"",F44/(D44*INDEX(conversion_table,MATCH(E44,size,0),3)))</f>
        <v/>
      </c>
      <c r="M44" s="60" t="str">
        <f>IF($N44="","",Configuration!$G$4)</f>
        <v/>
      </c>
      <c r="N44" s="61" t="str">
        <f>IF(OR(ISBLANK(D44),ISBLANK(E44)),"",F44/(D44*INDEX(conversion_table,MATCH(E44,size,0),4)))</f>
        <v/>
      </c>
      <c r="O44" s="60" t="str">
        <f>IF($P44="","",Configuration!$G$4)</f>
        <v/>
      </c>
      <c r="P44" s="62" t="str">
        <f>IF(OR(ISBLANK(D44),ISBLANK(E44)),"",F44/(D44*INDEX(conversion_table,MATCH(E44,size,0),5)))</f>
        <v/>
      </c>
      <c r="R44" s="87">
        <f t="shared" si="18"/>
        <v>5</v>
      </c>
      <c r="S44" s="63" t="s">
        <v>77</v>
      </c>
      <c r="T44" s="64"/>
      <c r="U44" s="65"/>
      <c r="V44" s="83"/>
      <c r="W44" s="137"/>
      <c r="X44" s="138"/>
      <c r="Y44" s="60" t="str">
        <f>IF($Z44="","",Configuration!$G$4)</f>
        <v/>
      </c>
      <c r="Z44" s="79" t="str">
        <f t="shared" si="19"/>
        <v/>
      </c>
      <c r="AA44" s="60"/>
      <c r="AB44" s="60"/>
      <c r="AC44" s="80"/>
      <c r="AD44" s="81"/>
      <c r="AE44" s="81"/>
      <c r="AF44" s="82"/>
    </row>
    <row r="45" spans="2:32" ht="18" customHeight="1" thickBot="1" x14ac:dyDescent="0.25">
      <c r="B45" s="88"/>
      <c r="C45" s="71"/>
      <c r="D45" s="136" t="s">
        <v>105</v>
      </c>
      <c r="E45" s="136"/>
      <c r="F45" s="136"/>
      <c r="G45" s="136"/>
      <c r="H45" s="136"/>
      <c r="I45" s="72"/>
      <c r="J45" s="71"/>
      <c r="K45" s="71"/>
      <c r="L45" s="71"/>
      <c r="M45" s="71"/>
      <c r="N45" s="71"/>
      <c r="O45" s="71"/>
      <c r="P45" s="73"/>
      <c r="R45" s="87">
        <f t="shared" si="18"/>
        <v>6</v>
      </c>
      <c r="S45" s="63" t="s">
        <v>70</v>
      </c>
      <c r="T45" s="64"/>
      <c r="U45" s="65"/>
      <c r="V45" s="83"/>
      <c r="W45" s="137"/>
      <c r="X45" s="138"/>
      <c r="Y45" s="60" t="str">
        <f>IF($Z45="","",Configuration!$G$4)</f>
        <v/>
      </c>
      <c r="Z45" s="79" t="str">
        <f t="shared" si="19"/>
        <v/>
      </c>
      <c r="AA45" s="60"/>
      <c r="AB45" s="60"/>
      <c r="AC45" s="80"/>
      <c r="AD45" s="81"/>
      <c r="AE45" s="81"/>
      <c r="AF45" s="82"/>
    </row>
    <row r="46" spans="2:32" ht="14.25" thickBot="1" x14ac:dyDescent="0.25">
      <c r="R46" s="87">
        <f t="shared" si="18"/>
        <v>7</v>
      </c>
      <c r="S46" s="63" t="s">
        <v>78</v>
      </c>
      <c r="T46" s="64"/>
      <c r="U46" s="65"/>
      <c r="V46" s="83"/>
      <c r="W46" s="137"/>
      <c r="X46" s="138"/>
      <c r="Y46" s="60" t="str">
        <f>IF($Z46="","",Configuration!$G$4)</f>
        <v/>
      </c>
      <c r="Z46" s="79" t="str">
        <f t="shared" si="19"/>
        <v/>
      </c>
      <c r="AA46" s="60"/>
      <c r="AB46" s="60"/>
      <c r="AC46" s="80"/>
      <c r="AD46" s="81"/>
      <c r="AE46" s="81"/>
      <c r="AF46" s="82"/>
    </row>
    <row r="47" spans="2:32" ht="21.75" customHeight="1" x14ac:dyDescent="0.2">
      <c r="B47" s="145" t="s">
        <v>95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  <c r="R47" s="87">
        <f t="shared" si="18"/>
        <v>8</v>
      </c>
      <c r="S47" s="63" t="s">
        <v>79</v>
      </c>
      <c r="T47" s="64"/>
      <c r="U47" s="65"/>
      <c r="V47" s="83"/>
      <c r="W47" s="137"/>
      <c r="X47" s="138"/>
      <c r="Y47" s="60" t="str">
        <f>IF($Z47="","",Configuration!$G$4)</f>
        <v/>
      </c>
      <c r="Z47" s="79" t="str">
        <f t="shared" si="19"/>
        <v/>
      </c>
      <c r="AA47" s="60"/>
      <c r="AB47" s="60"/>
      <c r="AC47" s="80"/>
      <c r="AD47" s="81"/>
      <c r="AE47" s="81"/>
      <c r="AF47" s="82"/>
    </row>
    <row r="48" spans="2:32" ht="13.5" x14ac:dyDescent="0.2">
      <c r="B48" s="85"/>
      <c r="C48" s="74"/>
      <c r="D48" s="23"/>
      <c r="E48" s="5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5"/>
      <c r="R48" s="87">
        <f t="shared" si="18"/>
        <v>9</v>
      </c>
      <c r="S48" s="63" t="s">
        <v>80</v>
      </c>
      <c r="T48" s="64"/>
      <c r="U48" s="65"/>
      <c r="V48" s="83"/>
      <c r="W48" s="137"/>
      <c r="X48" s="138"/>
      <c r="Y48" s="60" t="str">
        <f>IF($Z48="","",Configuration!$G$4)</f>
        <v/>
      </c>
      <c r="Z48" s="79" t="str">
        <f t="shared" si="19"/>
        <v/>
      </c>
      <c r="AA48" s="60"/>
      <c r="AB48" s="60"/>
      <c r="AC48" s="80"/>
      <c r="AD48" s="81"/>
      <c r="AE48" s="81"/>
      <c r="AF48" s="82"/>
    </row>
    <row r="49" spans="2:32" ht="18" customHeight="1" x14ac:dyDescent="0.2">
      <c r="B49" s="89"/>
      <c r="C49" s="55" t="s">
        <v>98</v>
      </c>
      <c r="D49" s="56" t="s">
        <v>72</v>
      </c>
      <c r="E49" s="56" t="s">
        <v>73</v>
      </c>
      <c r="F49" s="56" t="s">
        <v>74</v>
      </c>
      <c r="G49" s="135" t="s">
        <v>28</v>
      </c>
      <c r="H49" s="135"/>
      <c r="I49" s="135" t="s">
        <v>29</v>
      </c>
      <c r="J49" s="135"/>
      <c r="K49" s="135" t="s">
        <v>30</v>
      </c>
      <c r="L49" s="135"/>
      <c r="M49" s="135" t="s">
        <v>109</v>
      </c>
      <c r="N49" s="135"/>
      <c r="O49" s="135" t="s">
        <v>110</v>
      </c>
      <c r="P49" s="148"/>
      <c r="R49" s="87">
        <f>IF(ISBLANK(S49),"",R48+1)</f>
        <v>10</v>
      </c>
      <c r="S49" s="67" t="s">
        <v>81</v>
      </c>
      <c r="T49" s="68"/>
      <c r="U49" s="69"/>
      <c r="V49" s="84"/>
      <c r="W49" s="139"/>
      <c r="X49" s="140"/>
      <c r="Y49" s="60" t="str">
        <f>IF($Z49="","",Configuration!$G$4)</f>
        <v/>
      </c>
      <c r="Z49" s="79" t="str">
        <f>IF(OR(ISBLANK(S49),ISBLANK(V49),ISBLANK(X49)),"",V49/X49)</f>
        <v/>
      </c>
      <c r="AA49" s="60"/>
      <c r="AB49" s="60"/>
      <c r="AC49" s="80"/>
      <c r="AD49" s="81"/>
      <c r="AE49" s="81"/>
      <c r="AF49" s="82"/>
    </row>
    <row r="50" spans="2:32" ht="18" customHeight="1" thickBot="1" x14ac:dyDescent="0.25">
      <c r="B50" s="87">
        <f>IF(ISBLANK(C50),"",B48+1)</f>
        <v>1</v>
      </c>
      <c r="C50" s="57" t="s">
        <v>66</v>
      </c>
      <c r="D50" s="58">
        <v>750</v>
      </c>
      <c r="E50" s="51" t="s">
        <v>25</v>
      </c>
      <c r="F50" s="59">
        <v>20</v>
      </c>
      <c r="G50" s="60" t="str">
        <f>IF($H50="","",Configuration!$G$4)</f>
        <v>$</v>
      </c>
      <c r="H50" s="61">
        <f t="shared" ref="H50:H55" si="20">IF(OR(ISBLANK(D50),ISBLANK(E50)),"",F50/(D50*INDEX(conversion_table,MATCH(E50,size,0),1)))</f>
        <v>2.6666666666666668E-2</v>
      </c>
      <c r="I50" s="60" t="str">
        <f>IF($J50="","",Configuration!$G$4)</f>
        <v>$</v>
      </c>
      <c r="J50" s="61">
        <f t="shared" ref="J50:J55" si="21">IF(OR(ISBLANK(D50),ISBLANK(E50)),"",F50/(D50*INDEX(conversion_table,MATCH(E50,size,0),2)))</f>
        <v>2.6666666666666665</v>
      </c>
      <c r="K50" s="60" t="str">
        <f>IF($L50="","",Configuration!$G$4)</f>
        <v>$</v>
      </c>
      <c r="L50" s="61">
        <f t="shared" ref="L50:L55" si="22">IF(OR(ISBLANK(D50),ISBLANK(E50)),"",F50/(D50*INDEX(conversion_table,MATCH(E50,size,0),3)))</f>
        <v>26.666666666666668</v>
      </c>
      <c r="M50" s="60" t="str">
        <f>IF($N50="","",Configuration!$G$4)</f>
        <v>$</v>
      </c>
      <c r="N50" s="61">
        <f t="shared" ref="N50:N55" si="23">IF(OR(ISBLANK(D50),ISBLANK(E50)),"",F50/(D50*INDEX(conversion_table,MATCH(E50,size,0),4)))</f>
        <v>0.78862745833333514</v>
      </c>
      <c r="O50" s="60" t="str">
        <f>IF($P50="","",Configuration!$G$4)</f>
        <v>$</v>
      </c>
      <c r="P50" s="62">
        <f t="shared" ref="P50:P55" si="24">IF(OR(ISBLANK(D50),ISBLANK(E50)),"",F50/(D50*INDEX(conversion_table,MATCH(E50,size,0),5)))</f>
        <v>12.618039333348067</v>
      </c>
      <c r="R50" s="88"/>
      <c r="S50" s="71"/>
      <c r="T50" s="136" t="s">
        <v>105</v>
      </c>
      <c r="U50" s="136"/>
      <c r="V50" s="136"/>
      <c r="W50" s="136"/>
      <c r="X50" s="136"/>
      <c r="Y50" s="72"/>
      <c r="Z50" s="71"/>
      <c r="AA50" s="71"/>
      <c r="AB50" s="71"/>
      <c r="AC50" s="71"/>
      <c r="AD50" s="71"/>
      <c r="AE50" s="71"/>
      <c r="AF50" s="73"/>
    </row>
    <row r="51" spans="2:32" ht="18" customHeight="1" thickBot="1" x14ac:dyDescent="0.25">
      <c r="B51" s="87">
        <f>IF(ISBLANK(C51),"",B50+1)</f>
        <v>2</v>
      </c>
      <c r="C51" s="63" t="s">
        <v>67</v>
      </c>
      <c r="D51" s="64"/>
      <c r="E51" s="65"/>
      <c r="F51" s="66"/>
      <c r="G51" s="60" t="str">
        <f>IF($H51="","",Configuration!$G$4)</f>
        <v/>
      </c>
      <c r="H51" s="61" t="str">
        <f t="shared" si="20"/>
        <v/>
      </c>
      <c r="I51" s="60" t="str">
        <f>IF($J51="","",Configuration!$G$4)</f>
        <v/>
      </c>
      <c r="J51" s="61" t="str">
        <f t="shared" si="21"/>
        <v/>
      </c>
      <c r="K51" s="60" t="str">
        <f>IF($L51="","",Configuration!$G$4)</f>
        <v/>
      </c>
      <c r="L51" s="61" t="str">
        <f t="shared" si="22"/>
        <v/>
      </c>
      <c r="M51" s="60" t="str">
        <f>IF($N51="","",Configuration!$G$4)</f>
        <v/>
      </c>
      <c r="N51" s="61" t="str">
        <f t="shared" si="23"/>
        <v/>
      </c>
      <c r="O51" s="60" t="str">
        <f>IF($P51="","",Configuration!$G$4)</f>
        <v/>
      </c>
      <c r="P51" s="62" t="str">
        <f t="shared" si="24"/>
        <v/>
      </c>
    </row>
    <row r="52" spans="2:32" ht="18" customHeight="1" x14ac:dyDescent="0.2">
      <c r="B52" s="87">
        <f>IF(ISBLANK(C52),"",B51+1)</f>
        <v>3</v>
      </c>
      <c r="C52" s="63" t="s">
        <v>68</v>
      </c>
      <c r="D52" s="64"/>
      <c r="E52" s="65"/>
      <c r="F52" s="66"/>
      <c r="G52" s="60" t="str">
        <f>IF($H52="","",Configuration!$G$4)</f>
        <v/>
      </c>
      <c r="H52" s="61" t="str">
        <f t="shared" si="20"/>
        <v/>
      </c>
      <c r="I52" s="60" t="str">
        <f>IF($J52="","",Configuration!$G$4)</f>
        <v/>
      </c>
      <c r="J52" s="61" t="str">
        <f t="shared" si="21"/>
        <v/>
      </c>
      <c r="K52" s="60" t="str">
        <f>IF($L52="","",Configuration!$G$4)</f>
        <v/>
      </c>
      <c r="L52" s="61" t="str">
        <f t="shared" si="22"/>
        <v/>
      </c>
      <c r="M52" s="60" t="str">
        <f>IF($N52="","",Configuration!$G$4)</f>
        <v/>
      </c>
      <c r="N52" s="61" t="str">
        <f t="shared" si="23"/>
        <v/>
      </c>
      <c r="O52" s="60" t="str">
        <f>IF($P52="","",Configuration!$G$4)</f>
        <v/>
      </c>
      <c r="P52" s="62" t="str">
        <f t="shared" si="24"/>
        <v/>
      </c>
      <c r="R52" s="145" t="s">
        <v>94</v>
      </c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7"/>
    </row>
    <row r="53" spans="2:32" ht="18" customHeight="1" x14ac:dyDescent="0.2">
      <c r="B53" s="87">
        <f>IF(ISBLANK(C53),"",B52+1)</f>
        <v>4</v>
      </c>
      <c r="C53" s="63" t="s">
        <v>69</v>
      </c>
      <c r="D53" s="64"/>
      <c r="E53" s="65"/>
      <c r="F53" s="66"/>
      <c r="G53" s="60" t="str">
        <f>IF($H53="","",Configuration!$G$4)</f>
        <v/>
      </c>
      <c r="H53" s="61" t="str">
        <f t="shared" si="20"/>
        <v/>
      </c>
      <c r="I53" s="60" t="str">
        <f>IF($J53="","",Configuration!$G$4)</f>
        <v/>
      </c>
      <c r="J53" s="61" t="str">
        <f t="shared" si="21"/>
        <v/>
      </c>
      <c r="K53" s="60" t="str">
        <f>IF($L53="","",Configuration!$G$4)</f>
        <v/>
      </c>
      <c r="L53" s="61" t="str">
        <f t="shared" si="22"/>
        <v/>
      </c>
      <c r="M53" s="60" t="str">
        <f>IF($N53="","",Configuration!$G$4)</f>
        <v/>
      </c>
      <c r="N53" s="61" t="str">
        <f t="shared" si="23"/>
        <v/>
      </c>
      <c r="O53" s="60" t="str">
        <f>IF($P53="","",Configuration!$G$4)</f>
        <v/>
      </c>
      <c r="P53" s="62" t="str">
        <f t="shared" si="24"/>
        <v/>
      </c>
      <c r="R53" s="85"/>
      <c r="S53" s="74"/>
      <c r="T53" s="23"/>
      <c r="U53" s="54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5"/>
    </row>
    <row r="54" spans="2:32" ht="18" customHeight="1" x14ac:dyDescent="0.2">
      <c r="B54" s="87">
        <f>IF(ISBLANK(C54),"",B53+1)</f>
        <v>5</v>
      </c>
      <c r="C54" s="63" t="s">
        <v>70</v>
      </c>
      <c r="D54" s="64"/>
      <c r="E54" s="65"/>
      <c r="F54" s="66"/>
      <c r="G54" s="60" t="str">
        <f>IF($H54="","",Configuration!$G$4)</f>
        <v/>
      </c>
      <c r="H54" s="61" t="str">
        <f t="shared" si="20"/>
        <v/>
      </c>
      <c r="I54" s="60" t="str">
        <f>IF($J54="","",Configuration!$G$4)</f>
        <v/>
      </c>
      <c r="J54" s="61" t="str">
        <f t="shared" si="21"/>
        <v/>
      </c>
      <c r="K54" s="60" t="str">
        <f>IF($L54="","",Configuration!$G$4)</f>
        <v/>
      </c>
      <c r="L54" s="61" t="str">
        <f t="shared" si="22"/>
        <v/>
      </c>
      <c r="M54" s="60" t="str">
        <f>IF($N54="","",Configuration!$G$4)</f>
        <v/>
      </c>
      <c r="N54" s="61" t="str">
        <f t="shared" si="23"/>
        <v/>
      </c>
      <c r="O54" s="60" t="str">
        <f>IF($P54="","",Configuration!$G$4)</f>
        <v/>
      </c>
      <c r="P54" s="62" t="str">
        <f t="shared" si="24"/>
        <v/>
      </c>
      <c r="R54" s="89"/>
      <c r="S54" s="55" t="s">
        <v>98</v>
      </c>
      <c r="T54" s="56" t="s">
        <v>72</v>
      </c>
      <c r="U54" s="56" t="s">
        <v>73</v>
      </c>
      <c r="V54" s="56" t="s">
        <v>74</v>
      </c>
      <c r="W54" s="135" t="s">
        <v>28</v>
      </c>
      <c r="X54" s="135"/>
      <c r="Y54" s="135" t="s">
        <v>29</v>
      </c>
      <c r="Z54" s="135"/>
      <c r="AA54" s="135" t="s">
        <v>30</v>
      </c>
      <c r="AB54" s="135"/>
      <c r="AC54" s="135" t="s">
        <v>109</v>
      </c>
      <c r="AD54" s="135"/>
      <c r="AE54" s="135" t="s">
        <v>110</v>
      </c>
      <c r="AF54" s="148"/>
    </row>
    <row r="55" spans="2:32" ht="18" customHeight="1" x14ac:dyDescent="0.2">
      <c r="B55" s="87">
        <f>IF(ISBLANK(C55),"",B54+1)</f>
        <v>6</v>
      </c>
      <c r="C55" s="67" t="s">
        <v>71</v>
      </c>
      <c r="D55" s="68"/>
      <c r="E55" s="69"/>
      <c r="F55" s="70"/>
      <c r="G55" s="60" t="str">
        <f>IF($H55="","",Configuration!$G$4)</f>
        <v/>
      </c>
      <c r="H55" s="61" t="str">
        <f t="shared" si="20"/>
        <v/>
      </c>
      <c r="I55" s="60" t="str">
        <f>IF($J55="","",Configuration!$G$4)</f>
        <v/>
      </c>
      <c r="J55" s="61" t="str">
        <f t="shared" si="21"/>
        <v/>
      </c>
      <c r="K55" s="60" t="str">
        <f>IF($L55="","",Configuration!$G$4)</f>
        <v/>
      </c>
      <c r="L55" s="61" t="str">
        <f t="shared" si="22"/>
        <v/>
      </c>
      <c r="M55" s="60" t="str">
        <f>IF($N55="","",Configuration!$G$4)</f>
        <v/>
      </c>
      <c r="N55" s="61" t="str">
        <f t="shared" si="23"/>
        <v/>
      </c>
      <c r="O55" s="60" t="str">
        <f>IF($P55="","",Configuration!$G$4)</f>
        <v/>
      </c>
      <c r="P55" s="62" t="str">
        <f t="shared" si="24"/>
        <v/>
      </c>
      <c r="R55" s="87">
        <f>IF(ISBLANK(S55),"",R53+1)</f>
        <v>1</v>
      </c>
      <c r="S55" s="57" t="s">
        <v>61</v>
      </c>
      <c r="T55" s="58">
        <v>750</v>
      </c>
      <c r="U55" s="51" t="s">
        <v>25</v>
      </c>
      <c r="V55" s="59">
        <v>20</v>
      </c>
      <c r="W55" s="60" t="str">
        <f>IF($X55="","",Configuration!$G$4)</f>
        <v>$</v>
      </c>
      <c r="X55" s="61">
        <f>IF(OR(ISBLANK(T55),ISBLANK(U55)),"",V55/(T55*INDEX(conversion_table,MATCH(U55,size,0),1)))</f>
        <v>2.6666666666666668E-2</v>
      </c>
      <c r="Y55" s="60" t="str">
        <f>IF($Z55="","",Configuration!$G$4)</f>
        <v>$</v>
      </c>
      <c r="Z55" s="61">
        <f>IF(OR(ISBLANK(T55),ISBLANK(U55)),"",V55/(T55*INDEX(conversion_table,MATCH(U55,size,0),2)))</f>
        <v>2.6666666666666665</v>
      </c>
      <c r="AA55" s="60" t="str">
        <f>IF($AB55="","",Configuration!$G$4)</f>
        <v>$</v>
      </c>
      <c r="AB55" s="61">
        <f>IF(OR(ISBLANK(T55),ISBLANK(U55)),"",V55/(T55*INDEX(conversion_table,MATCH(U55,size,0),3)))</f>
        <v>26.666666666666668</v>
      </c>
      <c r="AC55" s="60" t="str">
        <f>IF($AD55="","",Configuration!$G$4)</f>
        <v>$</v>
      </c>
      <c r="AD55" s="61">
        <f>IF(OR(ISBLANK(T55),ISBLANK(U55)),"",V55/(T55*INDEX(conversion_table,MATCH(U55,size,0),4)))</f>
        <v>0.78862745833333514</v>
      </c>
      <c r="AE55" s="60" t="str">
        <f>IF($AF55="","",Configuration!$G$4)</f>
        <v>$</v>
      </c>
      <c r="AF55" s="62">
        <f>IF(OR(ISBLANK(T55),ISBLANK(U55)),"",V55/(T55*INDEX(conversion_table,MATCH(U55,size,0),5)))</f>
        <v>12.618039333348067</v>
      </c>
    </row>
    <row r="56" spans="2:32" ht="18" customHeight="1" thickBot="1" x14ac:dyDescent="0.25">
      <c r="B56" s="88"/>
      <c r="C56" s="71"/>
      <c r="D56" s="136" t="s">
        <v>105</v>
      </c>
      <c r="E56" s="136"/>
      <c r="F56" s="136"/>
      <c r="G56" s="136"/>
      <c r="H56" s="136"/>
      <c r="I56" s="72"/>
      <c r="J56" s="71"/>
      <c r="K56" s="71"/>
      <c r="L56" s="71"/>
      <c r="M56" s="71"/>
      <c r="N56" s="71"/>
      <c r="O56" s="71"/>
      <c r="P56" s="73"/>
      <c r="R56" s="87">
        <f>IF(ISBLANK(S56),"",R55+1)</f>
        <v>2</v>
      </c>
      <c r="S56" s="63" t="s">
        <v>62</v>
      </c>
      <c r="T56" s="64"/>
      <c r="U56" s="65"/>
      <c r="V56" s="66"/>
      <c r="W56" s="60" t="str">
        <f>IF($X56="","",Configuration!$G$4)</f>
        <v/>
      </c>
      <c r="X56" s="61" t="str">
        <f>IF(OR(ISBLANK(T56),ISBLANK(U56)),"",V56/(T56*INDEX(conversion_table,MATCH(U56,size,0),1)))</f>
        <v/>
      </c>
      <c r="Y56" s="60" t="str">
        <f>IF($Z56="","",Configuration!$G$4)</f>
        <v/>
      </c>
      <c r="Z56" s="61" t="str">
        <f>IF(OR(ISBLANK(T56),ISBLANK(U56)),"",V56/(T56*INDEX(conversion_table,MATCH(U56,size,0),2)))</f>
        <v/>
      </c>
      <c r="AA56" s="60" t="str">
        <f>IF($AB56="","",Configuration!$G$4)</f>
        <v/>
      </c>
      <c r="AB56" s="61" t="str">
        <f>IF(OR(ISBLANK(T56),ISBLANK(U56)),"",V56/(T56*INDEX(conversion_table,MATCH(U56,size,0),3)))</f>
        <v/>
      </c>
      <c r="AC56" s="60" t="str">
        <f>IF($AD56="","",Configuration!$G$4)</f>
        <v/>
      </c>
      <c r="AD56" s="61" t="str">
        <f>IF(OR(ISBLANK(T56),ISBLANK(U56)),"",V56/(T56*INDEX(conversion_table,MATCH(U56,size,0),4)))</f>
        <v/>
      </c>
      <c r="AE56" s="60" t="str">
        <f>IF($AF56="","",Configuration!$G$4)</f>
        <v/>
      </c>
      <c r="AF56" s="62" t="str">
        <f>IF(OR(ISBLANK(T56),ISBLANK(U56)),"",V56/(T56*INDEX(conversion_table,MATCH(U56,size,0),5)))</f>
        <v/>
      </c>
    </row>
    <row r="57" spans="2:32" ht="7.5" customHeight="1" x14ac:dyDescent="0.2">
      <c r="R57" s="87">
        <f>IF(ISBLANK(S57),"",R56+1)</f>
        <v>3</v>
      </c>
      <c r="S57" s="63" t="s">
        <v>63</v>
      </c>
      <c r="T57" s="64"/>
      <c r="U57" s="65"/>
      <c r="V57" s="66"/>
      <c r="W57" s="60" t="str">
        <f>IF($X57="","",Configuration!$G$4)</f>
        <v/>
      </c>
      <c r="X57" s="61" t="str">
        <f>IF(OR(ISBLANK(T57),ISBLANK(U57)),"",V57/(T57*INDEX(conversion_table,MATCH(U57,size,0),1)))</f>
        <v/>
      </c>
      <c r="Y57" s="60" t="str">
        <f>IF($Z57="","",Configuration!$G$4)</f>
        <v/>
      </c>
      <c r="Z57" s="61" t="str">
        <f>IF(OR(ISBLANK(T57),ISBLANK(U57)),"",V57/(T57*INDEX(conversion_table,MATCH(U57,size,0),2)))</f>
        <v/>
      </c>
      <c r="AA57" s="60" t="str">
        <f>IF($AB57="","",Configuration!$G$4)</f>
        <v/>
      </c>
      <c r="AB57" s="61" t="str">
        <f>IF(OR(ISBLANK(T57),ISBLANK(U57)),"",V57/(T57*INDEX(conversion_table,MATCH(U57,size,0),3)))</f>
        <v/>
      </c>
      <c r="AC57" s="60" t="str">
        <f>IF($AD57="","",Configuration!$G$4)</f>
        <v/>
      </c>
      <c r="AD57" s="61" t="str">
        <f>IF(OR(ISBLANK(T57),ISBLANK(U57)),"",V57/(T57*INDEX(conversion_table,MATCH(U57,size,0),4)))</f>
        <v/>
      </c>
      <c r="AE57" s="60" t="str">
        <f>IF($AF57="","",Configuration!$G$4)</f>
        <v/>
      </c>
      <c r="AF57" s="62" t="str">
        <f>IF(OR(ISBLANK(T57),ISBLANK(U57)),"",V57/(T57*INDEX(conversion_table,MATCH(U57,size,0),5)))</f>
        <v/>
      </c>
    </row>
    <row r="58" spans="2:32" ht="18" customHeight="1" x14ac:dyDescent="0.2">
      <c r="R58" s="87">
        <f>IF(ISBLANK(S58),"",R57+1)</f>
        <v>4</v>
      </c>
      <c r="S58" s="63" t="s">
        <v>64</v>
      </c>
      <c r="T58" s="64"/>
      <c r="U58" s="65"/>
      <c r="V58" s="66"/>
      <c r="W58" s="60" t="str">
        <f>IF($X58="","",Configuration!$G$4)</f>
        <v/>
      </c>
      <c r="X58" s="61" t="str">
        <f>IF(OR(ISBLANK(T58),ISBLANK(U58)),"",V58/(T58*INDEX(conversion_table,MATCH(U58,size,0),1)))</f>
        <v/>
      </c>
      <c r="Y58" s="60" t="str">
        <f>IF($Z58="","",Configuration!$G$4)</f>
        <v/>
      </c>
      <c r="Z58" s="61" t="str">
        <f>IF(OR(ISBLANK(T58),ISBLANK(U58)),"",V58/(T58*INDEX(conversion_table,MATCH(U58,size,0),2)))</f>
        <v/>
      </c>
      <c r="AA58" s="60" t="str">
        <f>IF($AB58="","",Configuration!$G$4)</f>
        <v/>
      </c>
      <c r="AB58" s="61" t="str">
        <f>IF(OR(ISBLANK(T58),ISBLANK(U58)),"",V58/(T58*INDEX(conversion_table,MATCH(U58,size,0),3)))</f>
        <v/>
      </c>
      <c r="AC58" s="60" t="str">
        <f>IF($AD58="","",Configuration!$G$4)</f>
        <v/>
      </c>
      <c r="AD58" s="61" t="str">
        <f>IF(OR(ISBLANK(T58),ISBLANK(U58)),"",V58/(T58*INDEX(conversion_table,MATCH(U58,size,0),4)))</f>
        <v/>
      </c>
      <c r="AE58" s="60" t="str">
        <f>IF($AF58="","",Configuration!$G$4)</f>
        <v/>
      </c>
      <c r="AF58" s="62" t="str">
        <f>IF(OR(ISBLANK(T58),ISBLANK(U58)),"",V58/(T58*INDEX(conversion_table,MATCH(U58,size,0),5)))</f>
        <v/>
      </c>
    </row>
    <row r="59" spans="2:32" ht="18" customHeight="1" x14ac:dyDescent="0.2">
      <c r="R59" s="87">
        <f>IF(ISBLANK(S59),"",R58+1)</f>
        <v>5</v>
      </c>
      <c r="S59" s="67" t="s">
        <v>65</v>
      </c>
      <c r="T59" s="68"/>
      <c r="U59" s="69"/>
      <c r="V59" s="70"/>
      <c r="W59" s="60" t="str">
        <f>IF($X59="","",Configuration!$G$4)</f>
        <v/>
      </c>
      <c r="X59" s="61" t="str">
        <f>IF(OR(ISBLANK(T59),ISBLANK(U59)),"",V59/(T59*INDEX(conversion_table,MATCH(U59,size,0),1)))</f>
        <v/>
      </c>
      <c r="Y59" s="60" t="str">
        <f>IF($Z59="","",Configuration!$G$4)</f>
        <v/>
      </c>
      <c r="Z59" s="61" t="str">
        <f>IF(OR(ISBLANK(T59),ISBLANK(U59)),"",V59/(T59*INDEX(conversion_table,MATCH(U59,size,0),2)))</f>
        <v/>
      </c>
      <c r="AA59" s="60" t="str">
        <f>IF($AB59="","",Configuration!$G$4)</f>
        <v/>
      </c>
      <c r="AB59" s="61" t="str">
        <f>IF(OR(ISBLANK(T59),ISBLANK(U59)),"",V59/(T59*INDEX(conversion_table,MATCH(U59,size,0),3)))</f>
        <v/>
      </c>
      <c r="AC59" s="60" t="str">
        <f>IF($AD59="","",Configuration!$G$4)</f>
        <v/>
      </c>
      <c r="AD59" s="61" t="str">
        <f>IF(OR(ISBLANK(T59),ISBLANK(U59)),"",V59/(T59*INDEX(conversion_table,MATCH(U59,size,0),4)))</f>
        <v/>
      </c>
      <c r="AE59" s="60" t="str">
        <f>IF($AF59="","",Configuration!$G$4)</f>
        <v/>
      </c>
      <c r="AF59" s="62" t="str">
        <f>IF(OR(ISBLANK(T59),ISBLANK(U59)),"",V59/(T59*INDEX(conversion_table,MATCH(U59,size,0),5)))</f>
        <v/>
      </c>
    </row>
    <row r="60" spans="2:32" ht="18" customHeight="1" thickBot="1" x14ac:dyDescent="0.25">
      <c r="R60" s="88"/>
      <c r="S60" s="71"/>
      <c r="T60" s="136" t="s">
        <v>105</v>
      </c>
      <c r="U60" s="136"/>
      <c r="V60" s="136"/>
      <c r="W60" s="136"/>
      <c r="X60" s="136"/>
      <c r="Y60" s="72"/>
      <c r="Z60" s="71"/>
      <c r="AA60" s="71"/>
      <c r="AB60" s="71"/>
      <c r="AC60" s="71"/>
      <c r="AD60" s="71"/>
      <c r="AE60" s="71"/>
      <c r="AF60" s="73"/>
    </row>
    <row r="66" spans="2:16" ht="6.95" customHeight="1" x14ac:dyDescent="0.2"/>
    <row r="67" spans="2:16" ht="21.95" customHeight="1" x14ac:dyDescent="0.2"/>
    <row r="68" spans="2:16" ht="6.95" customHeight="1" x14ac:dyDescent="0.2"/>
    <row r="78" spans="2:16" ht="6.95" customHeight="1" x14ac:dyDescent="0.2">
      <c r="B78" s="54"/>
      <c r="C78" s="74"/>
      <c r="D78" s="23"/>
      <c r="E78" s="5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2:16" ht="21.95" customHeight="1" x14ac:dyDescent="0.2"/>
    <row r="80" spans="2:16" ht="6.95" customHeight="1" x14ac:dyDescent="0.2"/>
    <row r="88" ht="6.95" customHeight="1" x14ac:dyDescent="0.2"/>
    <row r="89" ht="6" customHeight="1" x14ac:dyDescent="0.2"/>
    <row r="90" ht="19.5" customHeight="1" x14ac:dyDescent="0.2"/>
    <row r="91" ht="6.75" customHeight="1" x14ac:dyDescent="0.2"/>
    <row r="99" ht="6.95" customHeight="1" x14ac:dyDescent="0.2"/>
    <row r="100" ht="21.95" customHeight="1" x14ac:dyDescent="0.2"/>
    <row r="101" ht="6.95" customHeight="1" x14ac:dyDescent="0.2"/>
    <row r="114" spans="2:16" ht="18" customHeight="1" x14ac:dyDescent="0.2">
      <c r="B114" s="54"/>
      <c r="C114" s="10"/>
      <c r="D114" s="10"/>
      <c r="E114" s="1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ht="18" customHeight="1" x14ac:dyDescent="0.2">
      <c r="B115" s="54"/>
      <c r="C115" s="10"/>
      <c r="D115" s="10"/>
      <c r="E115" s="1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 ht="18" customHeight="1" x14ac:dyDescent="0.2">
      <c r="B116" s="54"/>
      <c r="C116" s="10"/>
      <c r="D116" s="10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 ht="18" customHeight="1" x14ac:dyDescent="0.2">
      <c r="B117" s="54"/>
      <c r="C117" s="10"/>
      <c r="D117" s="10"/>
      <c r="E117" s="1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 ht="18" customHeight="1" x14ac:dyDescent="0.2">
      <c r="B118" s="54"/>
      <c r="C118" s="10"/>
      <c r="D118" s="10"/>
      <c r="E118" s="1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 ht="18" customHeight="1" x14ac:dyDescent="0.2">
      <c r="B119" s="54"/>
      <c r="C119" s="10"/>
      <c r="D119" s="10"/>
      <c r="E119" s="1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 ht="18" customHeight="1" x14ac:dyDescent="0.2">
      <c r="B120" s="54"/>
      <c r="C120" s="10"/>
      <c r="D120" s="10"/>
      <c r="E120" s="11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ht="18" customHeight="1" x14ac:dyDescent="0.2">
      <c r="B121" s="54"/>
      <c r="C121" s="10"/>
      <c r="D121" s="10"/>
      <c r="E121" s="1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 ht="18" customHeight="1" x14ac:dyDescent="0.2">
      <c r="B122" s="54"/>
      <c r="C122" s="10"/>
      <c r="D122" s="10"/>
      <c r="E122" s="1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 ht="18" customHeight="1" x14ac:dyDescent="0.2">
      <c r="B123" s="54"/>
      <c r="C123" s="10"/>
      <c r="D123" s="10"/>
      <c r="E123" s="1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 ht="18" customHeight="1" x14ac:dyDescent="0.2">
      <c r="B124" s="54"/>
      <c r="C124" s="10"/>
      <c r="D124" s="10"/>
      <c r="E124" s="1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 ht="18" customHeight="1" x14ac:dyDescent="0.2">
      <c r="B125" s="54"/>
      <c r="C125" s="10"/>
      <c r="D125" s="10"/>
      <c r="E125" s="1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 ht="18" customHeight="1" x14ac:dyDescent="0.2">
      <c r="B126" s="54"/>
      <c r="C126" s="10"/>
      <c r="D126" s="10"/>
      <c r="E126" s="1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 ht="18" customHeight="1" x14ac:dyDescent="0.2">
      <c r="B127" s="54"/>
      <c r="C127" s="10"/>
      <c r="D127" s="10"/>
      <c r="E127" s="11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 ht="18" customHeight="1" x14ac:dyDescent="0.2">
      <c r="B128" s="54"/>
      <c r="C128" s="10"/>
      <c r="D128" s="10"/>
      <c r="E128" s="11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 ht="18" customHeight="1" x14ac:dyDescent="0.2">
      <c r="B129" s="54"/>
      <c r="C129" s="10"/>
      <c r="D129" s="10"/>
      <c r="E129" s="1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 ht="18" customHeight="1" x14ac:dyDescent="0.2">
      <c r="B130" s="54"/>
      <c r="C130" s="10"/>
      <c r="D130" s="10"/>
      <c r="E130" s="11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 ht="18" customHeight="1" x14ac:dyDescent="0.2">
      <c r="B131" s="54"/>
      <c r="C131" s="10"/>
      <c r="D131" s="10"/>
      <c r="E131" s="11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 ht="18" customHeight="1" x14ac:dyDescent="0.2">
      <c r="B132" s="54"/>
      <c r="C132" s="10"/>
      <c r="D132" s="10"/>
      <c r="E132" s="11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 ht="18" customHeight="1" x14ac:dyDescent="0.2">
      <c r="B133" s="54"/>
      <c r="C133" s="10"/>
      <c r="D133" s="10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 ht="18" customHeight="1" x14ac:dyDescent="0.2">
      <c r="B134" s="54"/>
      <c r="C134" s="10"/>
      <c r="D134" s="10"/>
      <c r="E134" s="11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 ht="18" customHeight="1" x14ac:dyDescent="0.2">
      <c r="B135" s="54"/>
      <c r="C135" s="10"/>
      <c r="D135" s="10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 ht="18" customHeight="1" x14ac:dyDescent="0.2">
      <c r="B136" s="54"/>
      <c r="C136" s="10"/>
      <c r="D136" s="10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 ht="18" customHeight="1" x14ac:dyDescent="0.2">
      <c r="B137" s="54"/>
      <c r="C137" s="10"/>
      <c r="D137" s="10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 ht="18" customHeight="1" x14ac:dyDescent="0.2">
      <c r="B138" s="54"/>
      <c r="C138" s="10"/>
      <c r="D138" s="10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 ht="18" customHeight="1" x14ac:dyDescent="0.2">
      <c r="B139" s="54"/>
      <c r="C139" s="10"/>
      <c r="D139" s="10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8" customHeight="1" x14ac:dyDescent="0.2">
      <c r="B140" s="54"/>
      <c r="C140" s="10"/>
      <c r="D140" s="10"/>
      <c r="E140" s="1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8" customHeight="1" x14ac:dyDescent="0.2">
      <c r="B141" s="54"/>
      <c r="C141" s="10"/>
      <c r="D141" s="10"/>
      <c r="E141" s="1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8" customHeight="1" x14ac:dyDescent="0.2">
      <c r="B142" s="54"/>
      <c r="C142" s="10"/>
      <c r="D142" s="10"/>
      <c r="E142" s="11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8" customHeight="1" x14ac:dyDescent="0.2">
      <c r="B143" s="54"/>
      <c r="C143" s="10"/>
      <c r="D143" s="10"/>
      <c r="E143" s="11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8" customHeight="1" x14ac:dyDescent="0.2">
      <c r="B144" s="54"/>
      <c r="C144" s="10"/>
      <c r="D144" s="10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8" customHeight="1" x14ac:dyDescent="0.2">
      <c r="B145" s="54"/>
      <c r="C145" s="10"/>
      <c r="D145" s="10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 ht="18" customHeight="1" x14ac:dyDescent="0.2">
      <c r="B146" s="54"/>
      <c r="C146" s="10"/>
      <c r="D146" s="10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 ht="18" customHeight="1" x14ac:dyDescent="0.2">
      <c r="B147" s="54"/>
      <c r="C147" s="10"/>
      <c r="D147" s="10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 ht="18" customHeight="1" x14ac:dyDescent="0.2">
      <c r="B148" s="54"/>
      <c r="C148" s="10"/>
      <c r="D148" s="10"/>
      <c r="E148" s="11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 ht="18" customHeight="1" x14ac:dyDescent="0.2">
      <c r="B149" s="11"/>
      <c r="C149" s="10"/>
      <c r="D149" s="10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 ht="18" customHeight="1" x14ac:dyDescent="0.2">
      <c r="B150" s="11"/>
      <c r="C150" s="10"/>
      <c r="D150" s="10"/>
      <c r="E150" s="11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 ht="18" customHeight="1" x14ac:dyDescent="0.2">
      <c r="B151" s="11"/>
      <c r="C151" s="10"/>
      <c r="D151" s="10"/>
      <c r="E151" s="1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 ht="18" customHeight="1" x14ac:dyDescent="0.2">
      <c r="B152" s="11"/>
      <c r="C152" s="10"/>
      <c r="D152" s="10"/>
      <c r="E152" s="11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 ht="18" customHeight="1" x14ac:dyDescent="0.2">
      <c r="B153" s="11"/>
      <c r="C153" s="10"/>
      <c r="D153" s="10"/>
      <c r="E153" s="1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 ht="18" customHeight="1" x14ac:dyDescent="0.2">
      <c r="B154" s="11"/>
      <c r="C154" s="10"/>
      <c r="D154" s="10"/>
      <c r="E154" s="11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 ht="18" customHeight="1" x14ac:dyDescent="0.2">
      <c r="B155" s="11"/>
      <c r="C155" s="10"/>
      <c r="D155" s="10"/>
      <c r="E155" s="1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 ht="18" customHeight="1" x14ac:dyDescent="0.2">
      <c r="B156" s="11"/>
      <c r="C156" s="10"/>
      <c r="D156" s="10"/>
      <c r="E156" s="1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 ht="18" customHeight="1" x14ac:dyDescent="0.2">
      <c r="B157" s="11"/>
      <c r="C157" s="10"/>
      <c r="D157" s="10"/>
      <c r="E157" s="1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 ht="18" customHeight="1" x14ac:dyDescent="0.2">
      <c r="B158" s="11"/>
      <c r="C158" s="10"/>
      <c r="D158" s="10"/>
      <c r="E158" s="1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 ht="18" customHeight="1" x14ac:dyDescent="0.2">
      <c r="B159" s="11"/>
      <c r="C159" s="10"/>
      <c r="D159" s="10"/>
      <c r="E159" s="1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 ht="18" customHeight="1" x14ac:dyDescent="0.2">
      <c r="B160" s="11"/>
      <c r="C160" s="10"/>
      <c r="D160" s="10"/>
      <c r="E160" s="1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 ht="18" customHeight="1" x14ac:dyDescent="0.2">
      <c r="B161" s="11"/>
      <c r="C161" s="10"/>
      <c r="D161" s="10"/>
      <c r="E161" s="1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 ht="18" customHeight="1" x14ac:dyDescent="0.2">
      <c r="B162" s="11"/>
      <c r="C162" s="10"/>
      <c r="D162" s="10"/>
      <c r="E162" s="1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18" customHeight="1" x14ac:dyDescent="0.2">
      <c r="B163" s="11"/>
      <c r="C163" s="10"/>
      <c r="D163" s="10"/>
      <c r="E163" s="1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18" customHeight="1" x14ac:dyDescent="0.2">
      <c r="B164" s="11"/>
      <c r="C164" s="10"/>
      <c r="D164" s="10"/>
      <c r="E164" s="11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ht="18" customHeight="1" x14ac:dyDescent="0.2">
      <c r="B165" s="11"/>
      <c r="C165" s="10"/>
      <c r="D165" s="10"/>
      <c r="E165" s="1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ht="18" customHeight="1" x14ac:dyDescent="0.2">
      <c r="B166" s="11"/>
      <c r="C166" s="10"/>
      <c r="D166" s="10"/>
      <c r="E166" s="1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 ht="18" customHeight="1" x14ac:dyDescent="0.2">
      <c r="B167" s="11"/>
      <c r="C167" s="10"/>
      <c r="D167" s="10"/>
      <c r="E167" s="11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 ht="18" customHeight="1" x14ac:dyDescent="0.2">
      <c r="B168" s="11"/>
      <c r="C168" s="10"/>
      <c r="D168" s="10"/>
      <c r="E168" s="1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 ht="18" customHeight="1" x14ac:dyDescent="0.2">
      <c r="B169" s="11"/>
      <c r="C169" s="10"/>
      <c r="D169" s="10"/>
      <c r="E169" s="1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ht="18" customHeight="1" x14ac:dyDescent="0.2">
      <c r="B170" s="11"/>
      <c r="C170" s="10"/>
      <c r="D170" s="10"/>
      <c r="E170" s="11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8" customHeight="1" x14ac:dyDescent="0.2">
      <c r="B171" s="11"/>
      <c r="C171" s="10"/>
      <c r="D171" s="10"/>
      <c r="E171" s="1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8" customHeight="1" x14ac:dyDescent="0.2">
      <c r="B172" s="11"/>
      <c r="C172" s="10"/>
      <c r="D172" s="10"/>
      <c r="E172" s="1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8" customHeight="1" x14ac:dyDescent="0.2">
      <c r="B173" s="11"/>
      <c r="C173" s="10"/>
      <c r="D173" s="10"/>
      <c r="E173" s="11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8" customHeight="1" x14ac:dyDescent="0.2">
      <c r="B174" s="11"/>
      <c r="C174" s="10"/>
      <c r="D174" s="10"/>
      <c r="E174" s="1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8" customHeight="1" x14ac:dyDescent="0.2">
      <c r="B175" s="11"/>
      <c r="C175" s="10"/>
      <c r="D175" s="10"/>
      <c r="E175" s="1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8" customHeight="1" x14ac:dyDescent="0.2">
      <c r="B176" s="11"/>
      <c r="C176" s="10"/>
      <c r="D176" s="10"/>
      <c r="E176" s="11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8" customHeight="1" x14ac:dyDescent="0.2">
      <c r="B177" s="11"/>
      <c r="C177" s="10"/>
      <c r="D177" s="10"/>
      <c r="E177" s="1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8" customHeight="1" x14ac:dyDescent="0.2">
      <c r="B178" s="11"/>
      <c r="C178" s="10"/>
      <c r="D178" s="10"/>
      <c r="E178" s="11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8" customHeight="1" x14ac:dyDescent="0.2">
      <c r="B179" s="11"/>
      <c r="C179" s="10"/>
      <c r="D179" s="10"/>
      <c r="E179" s="1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8" customHeight="1" x14ac:dyDescent="0.2">
      <c r="B180" s="11"/>
      <c r="C180" s="10"/>
      <c r="D180" s="10"/>
      <c r="E180" s="1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8" customHeight="1" x14ac:dyDescent="0.2">
      <c r="B181" s="11"/>
      <c r="C181" s="10"/>
      <c r="D181" s="10"/>
      <c r="E181" s="1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8" customHeight="1" x14ac:dyDescent="0.2">
      <c r="B182" s="11"/>
      <c r="C182" s="10"/>
      <c r="D182" s="10"/>
      <c r="E182" s="11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8" customHeight="1" x14ac:dyDescent="0.2">
      <c r="B183" s="11"/>
      <c r="C183" s="10"/>
      <c r="D183" s="10"/>
      <c r="E183" s="11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8" customHeight="1" x14ac:dyDescent="0.2">
      <c r="B184" s="11"/>
      <c r="C184" s="10"/>
      <c r="D184" s="10"/>
      <c r="E184" s="1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8" customHeight="1" x14ac:dyDescent="0.2">
      <c r="B185" s="11"/>
      <c r="C185" s="10"/>
      <c r="D185" s="10"/>
      <c r="E185" s="1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8" customHeight="1" x14ac:dyDescent="0.2">
      <c r="B186" s="11"/>
      <c r="C186" s="10"/>
      <c r="D186" s="10"/>
      <c r="E186" s="1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8" customHeight="1" x14ac:dyDescent="0.2">
      <c r="B187" s="11"/>
      <c r="C187" s="10"/>
      <c r="D187" s="10"/>
      <c r="E187" s="1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8" customHeight="1" x14ac:dyDescent="0.2">
      <c r="B188" s="11"/>
      <c r="C188" s="10"/>
      <c r="D188" s="10"/>
      <c r="E188" s="1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8" customHeight="1" x14ac:dyDescent="0.2">
      <c r="B189" s="11"/>
      <c r="C189" s="10"/>
      <c r="D189" s="10"/>
      <c r="E189" s="1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8" customHeight="1" x14ac:dyDescent="0.2">
      <c r="B190" s="11"/>
      <c r="C190" s="10"/>
      <c r="D190" s="10"/>
      <c r="E190" s="1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8" customHeight="1" x14ac:dyDescent="0.2">
      <c r="B191" s="11"/>
      <c r="C191" s="10"/>
      <c r="D191" s="10"/>
      <c r="E191" s="1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8" customHeight="1" x14ac:dyDescent="0.2">
      <c r="B192" s="11"/>
      <c r="C192" s="10"/>
      <c r="D192" s="10"/>
      <c r="E192" s="1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8" customHeight="1" x14ac:dyDescent="0.2">
      <c r="B193" s="11"/>
      <c r="C193" s="10"/>
      <c r="D193" s="10"/>
      <c r="E193" s="1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8" customHeight="1" x14ac:dyDescent="0.2">
      <c r="B194" s="11"/>
      <c r="C194" s="10"/>
      <c r="D194" s="10"/>
      <c r="E194" s="1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8" customHeight="1" x14ac:dyDescent="0.2">
      <c r="B195" s="11"/>
      <c r="C195" s="10"/>
      <c r="D195" s="10"/>
      <c r="E195" s="1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8" customHeight="1" x14ac:dyDescent="0.2">
      <c r="B196" s="11"/>
      <c r="C196" s="10"/>
      <c r="D196" s="10"/>
      <c r="E196" s="1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8" customHeight="1" x14ac:dyDescent="0.2">
      <c r="B197" s="11"/>
      <c r="C197" s="10"/>
      <c r="D197" s="10"/>
      <c r="E197" s="1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8" customHeight="1" x14ac:dyDescent="0.2">
      <c r="B198" s="11"/>
      <c r="C198" s="10"/>
      <c r="D198" s="10"/>
      <c r="E198" s="1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8" customHeight="1" x14ac:dyDescent="0.2">
      <c r="B199" s="11"/>
      <c r="C199" s="10"/>
      <c r="D199" s="10"/>
      <c r="E199" s="11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8" customHeight="1" x14ac:dyDescent="0.2">
      <c r="B200" s="11"/>
      <c r="C200" s="10"/>
      <c r="D200" s="10"/>
      <c r="E200" s="1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8" customHeight="1" x14ac:dyDescent="0.2">
      <c r="B201" s="11"/>
      <c r="C201" s="10"/>
      <c r="D201" s="10"/>
      <c r="E201" s="11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8" customHeight="1" x14ac:dyDescent="0.2">
      <c r="B202" s="11"/>
      <c r="C202" s="10"/>
      <c r="D202" s="10"/>
      <c r="E202" s="1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8" customHeight="1" x14ac:dyDescent="0.2">
      <c r="B203" s="11"/>
      <c r="C203" s="10"/>
      <c r="D203" s="10"/>
      <c r="E203" s="11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8" customHeight="1" x14ac:dyDescent="0.2">
      <c r="B204" s="11"/>
      <c r="C204" s="10"/>
      <c r="D204" s="10"/>
      <c r="E204" s="11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8" customHeight="1" x14ac:dyDescent="0.2">
      <c r="B205" s="11"/>
      <c r="C205" s="10"/>
      <c r="D205" s="10"/>
      <c r="E205" s="11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8" customHeight="1" x14ac:dyDescent="0.2">
      <c r="B206" s="11"/>
      <c r="C206" s="10"/>
      <c r="D206" s="10"/>
      <c r="E206" s="11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8" customHeight="1" x14ac:dyDescent="0.2">
      <c r="B207" s="11"/>
      <c r="C207" s="10"/>
      <c r="D207" s="10"/>
      <c r="E207" s="11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8" customHeight="1" x14ac:dyDescent="0.2">
      <c r="B208" s="11"/>
      <c r="C208" s="10"/>
      <c r="D208" s="10"/>
      <c r="E208" s="11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8" customHeight="1" x14ac:dyDescent="0.2">
      <c r="B209" s="11"/>
      <c r="C209" s="10"/>
      <c r="D209" s="10"/>
      <c r="E209" s="11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8" customHeight="1" x14ac:dyDescent="0.2">
      <c r="B210" s="11"/>
      <c r="C210" s="10"/>
      <c r="D210" s="10"/>
      <c r="E210" s="11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8" customHeight="1" x14ac:dyDescent="0.2">
      <c r="B211" s="11"/>
      <c r="C211" s="10"/>
      <c r="D211" s="10"/>
      <c r="E211" s="11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8" customHeight="1" x14ac:dyDescent="0.2">
      <c r="B212" s="11"/>
      <c r="C212" s="10"/>
      <c r="D212" s="10"/>
      <c r="E212" s="11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8" customHeight="1" x14ac:dyDescent="0.2">
      <c r="B213" s="11"/>
      <c r="C213" s="10"/>
      <c r="D213" s="10"/>
      <c r="E213" s="1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8" customHeight="1" x14ac:dyDescent="0.2">
      <c r="B214" s="11"/>
      <c r="C214" s="10"/>
      <c r="D214" s="10"/>
      <c r="E214" s="11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8" customHeight="1" x14ac:dyDescent="0.2">
      <c r="B215" s="11"/>
      <c r="C215" s="10"/>
      <c r="D215" s="10"/>
      <c r="E215" s="11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8" customHeight="1" x14ac:dyDescent="0.2">
      <c r="B216" s="11"/>
      <c r="C216" s="10"/>
      <c r="D216" s="10"/>
      <c r="E216" s="11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8" customHeight="1" x14ac:dyDescent="0.2">
      <c r="B217" s="11"/>
      <c r="C217" s="10"/>
      <c r="D217" s="10"/>
      <c r="E217" s="11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8" customHeight="1" x14ac:dyDescent="0.2">
      <c r="B218" s="11"/>
      <c r="C218" s="10"/>
      <c r="D218" s="10"/>
      <c r="E218" s="11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8" customHeight="1" x14ac:dyDescent="0.2">
      <c r="B219" s="11"/>
      <c r="C219" s="10"/>
      <c r="D219" s="10"/>
      <c r="E219" s="11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8" customHeight="1" x14ac:dyDescent="0.2">
      <c r="B220" s="11"/>
      <c r="C220" s="10"/>
      <c r="D220" s="10"/>
      <c r="E220" s="11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8" customHeight="1" x14ac:dyDescent="0.2">
      <c r="B221" s="11"/>
      <c r="C221" s="10"/>
      <c r="D221" s="10"/>
      <c r="E221" s="11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8" customHeight="1" x14ac:dyDescent="0.2">
      <c r="B222" s="11"/>
      <c r="C222" s="10"/>
      <c r="D222" s="10"/>
      <c r="E222" s="11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8" customHeight="1" x14ac:dyDescent="0.2">
      <c r="B223" s="11"/>
      <c r="C223" s="10"/>
      <c r="D223" s="10"/>
      <c r="E223" s="11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8" customHeight="1" x14ac:dyDescent="0.2">
      <c r="B224" s="11"/>
      <c r="C224" s="10"/>
      <c r="D224" s="10"/>
      <c r="E224" s="1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8" customHeight="1" x14ac:dyDescent="0.2">
      <c r="B225" s="11"/>
      <c r="C225" s="10"/>
      <c r="D225" s="10"/>
      <c r="E225" s="1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8" customHeight="1" x14ac:dyDescent="0.2">
      <c r="B226" s="11"/>
      <c r="C226" s="10"/>
      <c r="D226" s="10"/>
      <c r="E226" s="11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8" customHeight="1" x14ac:dyDescent="0.2">
      <c r="B227" s="11"/>
      <c r="C227" s="10"/>
      <c r="D227" s="10"/>
      <c r="E227" s="11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8" customHeight="1" x14ac:dyDescent="0.2">
      <c r="B228" s="11"/>
      <c r="C228" s="10"/>
      <c r="D228" s="10"/>
      <c r="E228" s="11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8" customHeight="1" x14ac:dyDescent="0.2">
      <c r="B229" s="11"/>
      <c r="C229" s="10"/>
      <c r="D229" s="10"/>
      <c r="E229" s="1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8" customHeight="1" x14ac:dyDescent="0.2">
      <c r="B230" s="11"/>
      <c r="C230" s="10"/>
      <c r="D230" s="10"/>
      <c r="E230" s="1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8" customHeight="1" x14ac:dyDescent="0.2">
      <c r="B231" s="11"/>
      <c r="C231" s="10"/>
      <c r="D231" s="10"/>
      <c r="E231" s="11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8" customHeight="1" x14ac:dyDescent="0.2">
      <c r="B232" s="11"/>
      <c r="C232" s="10"/>
      <c r="D232" s="10"/>
      <c r="E232" s="11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8" customHeight="1" x14ac:dyDescent="0.2">
      <c r="B233" s="11"/>
      <c r="C233" s="10"/>
      <c r="D233" s="10"/>
      <c r="E233" s="11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8" customHeight="1" x14ac:dyDescent="0.2">
      <c r="B234" s="11"/>
      <c r="C234" s="10"/>
      <c r="D234" s="10"/>
      <c r="E234" s="11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8" customHeight="1" x14ac:dyDescent="0.2">
      <c r="B235" s="11"/>
      <c r="C235" s="10"/>
      <c r="D235" s="10"/>
      <c r="E235" s="1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8" customHeight="1" x14ac:dyDescent="0.2">
      <c r="B236" s="11"/>
      <c r="C236" s="10"/>
      <c r="D236" s="10"/>
      <c r="E236" s="1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8" customHeight="1" x14ac:dyDescent="0.2">
      <c r="B237" s="11"/>
      <c r="C237" s="10"/>
      <c r="D237" s="10"/>
      <c r="E237" s="11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8" customHeight="1" x14ac:dyDescent="0.2">
      <c r="B238" s="11"/>
      <c r="C238" s="10"/>
      <c r="D238" s="10"/>
      <c r="E238" s="11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8" customHeight="1" x14ac:dyDescent="0.2">
      <c r="B239" s="11"/>
      <c r="C239" s="10"/>
      <c r="D239" s="10"/>
      <c r="E239" s="1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8" customHeight="1" x14ac:dyDescent="0.2">
      <c r="B240" s="11"/>
      <c r="C240" s="10"/>
      <c r="D240" s="10"/>
      <c r="E240" s="1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8" customHeight="1" x14ac:dyDescent="0.2">
      <c r="B241" s="11"/>
      <c r="C241" s="10"/>
      <c r="D241" s="10"/>
      <c r="E241" s="11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8" customHeight="1" x14ac:dyDescent="0.2">
      <c r="B242" s="11"/>
      <c r="C242" s="10"/>
      <c r="D242" s="10"/>
      <c r="E242" s="11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8" customHeight="1" x14ac:dyDescent="0.2">
      <c r="B243" s="11"/>
      <c r="C243" s="10"/>
      <c r="D243" s="10"/>
      <c r="E243" s="11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8" customHeight="1" x14ac:dyDescent="0.2">
      <c r="B244" s="11"/>
      <c r="C244" s="10"/>
      <c r="D244" s="10"/>
      <c r="E244" s="11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8" customHeight="1" x14ac:dyDescent="0.2">
      <c r="B245" s="11"/>
      <c r="C245" s="10"/>
      <c r="D245" s="10"/>
      <c r="E245" s="11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8" customHeight="1" x14ac:dyDescent="0.2">
      <c r="B246" s="11"/>
      <c r="C246" s="10"/>
      <c r="D246" s="10"/>
      <c r="E246" s="11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8" customHeight="1" x14ac:dyDescent="0.2">
      <c r="B247" s="11"/>
      <c r="C247" s="10"/>
      <c r="D247" s="10"/>
      <c r="E247" s="11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8" customHeight="1" x14ac:dyDescent="0.2">
      <c r="B248" s="11"/>
      <c r="C248" s="10"/>
      <c r="D248" s="10"/>
      <c r="E248" s="11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8" customHeight="1" x14ac:dyDescent="0.2">
      <c r="B249" s="11"/>
      <c r="C249" s="10"/>
      <c r="D249" s="10"/>
      <c r="E249" s="11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8" customHeight="1" x14ac:dyDescent="0.2">
      <c r="B250" s="11"/>
      <c r="C250" s="10"/>
      <c r="D250" s="10"/>
      <c r="E250" s="11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8" customHeight="1" x14ac:dyDescent="0.2">
      <c r="B251" s="11"/>
      <c r="C251" s="10"/>
      <c r="D251" s="10"/>
      <c r="E251" s="1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8" customHeight="1" x14ac:dyDescent="0.2">
      <c r="B252" s="11"/>
      <c r="C252" s="10"/>
      <c r="D252" s="10"/>
      <c r="E252" s="11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8" customHeight="1" x14ac:dyDescent="0.2">
      <c r="B253" s="11"/>
      <c r="C253" s="10"/>
      <c r="D253" s="10"/>
      <c r="E253" s="11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8" customHeight="1" x14ac:dyDescent="0.2">
      <c r="B254" s="11"/>
      <c r="C254" s="10"/>
      <c r="D254" s="10"/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8" customHeight="1" x14ac:dyDescent="0.2">
      <c r="B255" s="11"/>
      <c r="C255" s="10"/>
      <c r="D255" s="10"/>
      <c r="E255" s="11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8" customHeight="1" x14ac:dyDescent="0.2">
      <c r="B256" s="11"/>
      <c r="C256" s="10"/>
      <c r="D256" s="10"/>
      <c r="E256" s="11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8" customHeight="1" x14ac:dyDescent="0.2">
      <c r="B257" s="11"/>
      <c r="C257" s="10"/>
      <c r="D257" s="10"/>
      <c r="E257" s="1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8" customHeight="1" x14ac:dyDescent="0.2">
      <c r="B258" s="11"/>
      <c r="C258" s="10"/>
      <c r="D258" s="10"/>
      <c r="E258" s="11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8" customHeight="1" x14ac:dyDescent="0.2">
      <c r="B259" s="11"/>
      <c r="C259" s="10"/>
      <c r="D259" s="10"/>
      <c r="E259" s="11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8" customHeight="1" x14ac:dyDescent="0.2">
      <c r="B260" s="11"/>
      <c r="C260" s="10"/>
      <c r="D260" s="10"/>
      <c r="E260" s="11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8" customHeight="1" x14ac:dyDescent="0.2">
      <c r="B261" s="11"/>
      <c r="C261" s="10"/>
      <c r="D261" s="10"/>
      <c r="E261" s="1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8" customHeight="1" x14ac:dyDescent="0.2">
      <c r="B262" s="11"/>
      <c r="C262" s="10"/>
      <c r="D262" s="10"/>
      <c r="E262" s="11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8" customHeight="1" x14ac:dyDescent="0.2">
      <c r="B263" s="11"/>
      <c r="C263" s="10"/>
      <c r="D263" s="10"/>
      <c r="E263" s="11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8" customHeight="1" x14ac:dyDescent="0.2">
      <c r="B264" s="11"/>
      <c r="C264" s="10"/>
      <c r="D264" s="10"/>
      <c r="E264" s="11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8" customHeight="1" x14ac:dyDescent="0.2">
      <c r="B265" s="11"/>
      <c r="C265" s="10"/>
      <c r="D265" s="10"/>
      <c r="E265" s="11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8" customHeight="1" x14ac:dyDescent="0.2">
      <c r="B266" s="11"/>
      <c r="C266" s="10"/>
      <c r="D266" s="10"/>
      <c r="E266" s="1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8" customHeight="1" x14ac:dyDescent="0.2">
      <c r="B267" s="11"/>
      <c r="C267" s="10"/>
      <c r="D267" s="10"/>
      <c r="E267" s="11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8" customHeight="1" x14ac:dyDescent="0.2">
      <c r="B268" s="11"/>
      <c r="C268" s="10"/>
      <c r="D268" s="10"/>
      <c r="E268" s="11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8" customHeight="1" x14ac:dyDescent="0.2">
      <c r="B269" s="11"/>
      <c r="C269" s="10"/>
      <c r="D269" s="10"/>
      <c r="E269" s="11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8" customHeight="1" x14ac:dyDescent="0.2">
      <c r="B270" s="11"/>
      <c r="C270" s="10"/>
      <c r="D270" s="10"/>
      <c r="E270" s="1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8" customHeight="1" x14ac:dyDescent="0.2">
      <c r="B271" s="11"/>
      <c r="C271" s="10"/>
      <c r="D271" s="10"/>
      <c r="E271" s="11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8" customHeight="1" x14ac:dyDescent="0.2">
      <c r="B272" s="11"/>
      <c r="C272" s="10"/>
      <c r="D272" s="10"/>
      <c r="E272" s="11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8" customHeight="1" x14ac:dyDescent="0.2">
      <c r="B273" s="11"/>
      <c r="C273" s="10"/>
      <c r="D273" s="10"/>
      <c r="E273" s="11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8" customHeight="1" x14ac:dyDescent="0.2">
      <c r="B274" s="11"/>
      <c r="C274" s="10"/>
      <c r="D274" s="10"/>
      <c r="E274" s="11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8" customHeight="1" x14ac:dyDescent="0.2">
      <c r="B275" s="11"/>
      <c r="C275" s="10"/>
      <c r="D275" s="10"/>
      <c r="E275" s="11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8" customHeight="1" x14ac:dyDescent="0.2">
      <c r="B276" s="11"/>
      <c r="C276" s="10"/>
      <c r="D276" s="10"/>
      <c r="E276" s="11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8" customHeight="1" x14ac:dyDescent="0.2">
      <c r="B277" s="11"/>
      <c r="C277" s="10"/>
      <c r="D277" s="10"/>
      <c r="E277" s="11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8" customHeight="1" x14ac:dyDescent="0.2">
      <c r="B278" s="11"/>
      <c r="C278" s="10"/>
      <c r="D278" s="10"/>
      <c r="E278" s="11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8" customHeight="1" x14ac:dyDescent="0.2">
      <c r="B279" s="11"/>
      <c r="C279" s="10"/>
      <c r="D279" s="10"/>
      <c r="E279" s="11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8" customHeight="1" x14ac:dyDescent="0.2">
      <c r="B280" s="11"/>
      <c r="C280" s="10"/>
      <c r="D280" s="10"/>
      <c r="E280" s="1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8" customHeight="1" x14ac:dyDescent="0.2">
      <c r="B281" s="11"/>
      <c r="C281" s="10"/>
      <c r="D281" s="10"/>
      <c r="E281" s="11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8" customHeight="1" x14ac:dyDescent="0.2">
      <c r="B282" s="11"/>
      <c r="C282" s="10"/>
      <c r="D282" s="10"/>
      <c r="E282" s="11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8" customHeight="1" x14ac:dyDescent="0.2">
      <c r="B283" s="11"/>
      <c r="C283" s="10"/>
      <c r="D283" s="10"/>
      <c r="E283" s="1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8" customHeight="1" x14ac:dyDescent="0.2">
      <c r="B284" s="11"/>
      <c r="C284" s="10"/>
      <c r="D284" s="10"/>
      <c r="E284" s="11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8" customHeight="1" x14ac:dyDescent="0.2">
      <c r="B285" s="11"/>
      <c r="C285" s="10"/>
      <c r="D285" s="10"/>
      <c r="E285" s="11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8" customHeight="1" x14ac:dyDescent="0.2">
      <c r="B286" s="11"/>
      <c r="C286" s="10"/>
      <c r="D286" s="10"/>
      <c r="E286" s="1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8" customHeight="1" x14ac:dyDescent="0.2">
      <c r="B287" s="11"/>
      <c r="C287" s="10"/>
      <c r="D287" s="10"/>
      <c r="E287" s="11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8" customHeight="1" x14ac:dyDescent="0.2">
      <c r="B288" s="11"/>
      <c r="C288" s="10"/>
      <c r="D288" s="10"/>
      <c r="E288" s="11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8" customHeight="1" x14ac:dyDescent="0.2">
      <c r="B289" s="11"/>
      <c r="C289" s="10"/>
      <c r="D289" s="10"/>
      <c r="E289" s="1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8" customHeight="1" x14ac:dyDescent="0.2">
      <c r="B290" s="11"/>
      <c r="C290" s="10"/>
      <c r="D290" s="10"/>
      <c r="E290" s="11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8" customHeight="1" x14ac:dyDescent="0.2">
      <c r="B291" s="11"/>
      <c r="C291" s="10"/>
      <c r="D291" s="10"/>
      <c r="E291" s="11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8" customHeight="1" x14ac:dyDescent="0.2">
      <c r="B292" s="11"/>
      <c r="C292" s="10"/>
      <c r="D292" s="10"/>
      <c r="E292" s="11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8" customHeight="1" x14ac:dyDescent="0.2">
      <c r="B293" s="11"/>
      <c r="C293" s="10"/>
      <c r="D293" s="10"/>
      <c r="E293" s="11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8" customHeight="1" x14ac:dyDescent="0.2">
      <c r="B294" s="11"/>
      <c r="C294" s="10"/>
      <c r="D294" s="10"/>
      <c r="E294" s="11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8" customHeight="1" x14ac:dyDescent="0.2">
      <c r="B295" s="11"/>
      <c r="C295" s="10"/>
      <c r="D295" s="10"/>
      <c r="E295" s="11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8" customHeight="1" x14ac:dyDescent="0.2">
      <c r="B296" s="11"/>
      <c r="C296" s="10"/>
      <c r="D296" s="10"/>
      <c r="E296" s="1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8" customHeight="1" x14ac:dyDescent="0.2">
      <c r="B297" s="11"/>
      <c r="C297" s="10"/>
      <c r="D297" s="10"/>
      <c r="E297" s="11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8" customHeight="1" x14ac:dyDescent="0.2">
      <c r="B298" s="11"/>
      <c r="C298" s="10"/>
      <c r="D298" s="10"/>
      <c r="E298" s="11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8" customHeight="1" x14ac:dyDescent="0.2">
      <c r="B299" s="11"/>
      <c r="C299" s="10"/>
      <c r="D299" s="10"/>
      <c r="E299" s="1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8" customHeight="1" x14ac:dyDescent="0.2">
      <c r="B300" s="11"/>
      <c r="C300" s="10"/>
      <c r="D300" s="10"/>
      <c r="E300" s="11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8" customHeight="1" x14ac:dyDescent="0.2">
      <c r="B301" s="11"/>
      <c r="C301" s="10"/>
      <c r="D301" s="10"/>
      <c r="E301" s="11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8" customHeight="1" x14ac:dyDescent="0.2">
      <c r="B302" s="11"/>
      <c r="C302" s="10"/>
      <c r="D302" s="10"/>
      <c r="E302" s="11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8" customHeight="1" x14ac:dyDescent="0.2">
      <c r="B303" s="11"/>
      <c r="C303" s="10"/>
      <c r="D303" s="10"/>
      <c r="E303" s="11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8" customHeight="1" x14ac:dyDescent="0.2">
      <c r="B304" s="11"/>
      <c r="C304" s="10"/>
      <c r="D304" s="10"/>
      <c r="E304" s="11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8" customHeight="1" x14ac:dyDescent="0.2">
      <c r="B305" s="11"/>
      <c r="C305" s="10"/>
      <c r="D305" s="10"/>
      <c r="E305" s="11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8" customHeight="1" x14ac:dyDescent="0.2">
      <c r="B306" s="11"/>
      <c r="C306" s="10"/>
      <c r="D306" s="10"/>
      <c r="E306" s="11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8" customHeight="1" x14ac:dyDescent="0.2">
      <c r="B307" s="11"/>
      <c r="C307" s="10"/>
      <c r="D307" s="10"/>
      <c r="E307" s="11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8" customHeight="1" x14ac:dyDescent="0.2">
      <c r="B308" s="11"/>
      <c r="C308" s="10"/>
      <c r="D308" s="10"/>
      <c r="E308" s="11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8" customHeight="1" x14ac:dyDescent="0.2">
      <c r="B309" s="11"/>
      <c r="C309" s="10"/>
      <c r="D309" s="10"/>
      <c r="E309" s="11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8" customHeight="1" x14ac:dyDescent="0.2">
      <c r="B310" s="11"/>
      <c r="C310" s="10"/>
      <c r="D310" s="10"/>
      <c r="E310" s="1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8" customHeight="1" x14ac:dyDescent="0.2">
      <c r="B311" s="11"/>
      <c r="C311" s="10"/>
      <c r="D311" s="10"/>
      <c r="E311" s="1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8" customHeight="1" x14ac:dyDescent="0.2">
      <c r="B312" s="11"/>
      <c r="C312" s="10"/>
      <c r="D312" s="10"/>
      <c r="E312" s="11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8" customHeight="1" x14ac:dyDescent="0.2">
      <c r="B313" s="11"/>
      <c r="C313" s="10"/>
      <c r="D313" s="10"/>
      <c r="E313" s="11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8" customHeight="1" x14ac:dyDescent="0.2">
      <c r="B314" s="11"/>
      <c r="C314" s="10"/>
      <c r="D314" s="10"/>
      <c r="E314" s="1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8" customHeight="1" x14ac:dyDescent="0.2">
      <c r="B315" s="11"/>
      <c r="C315" s="10"/>
      <c r="D315" s="10"/>
      <c r="E315" s="11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8" customHeight="1" x14ac:dyDescent="0.2">
      <c r="B316" s="11"/>
      <c r="C316" s="10"/>
      <c r="D316" s="10"/>
      <c r="E316" s="11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8" customHeight="1" x14ac:dyDescent="0.2">
      <c r="B317" s="11"/>
      <c r="C317" s="10"/>
      <c r="D317" s="10"/>
      <c r="E317" s="11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8" customHeight="1" x14ac:dyDescent="0.2">
      <c r="B318" s="11"/>
      <c r="C318" s="10"/>
      <c r="D318" s="10"/>
      <c r="E318" s="11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8" customHeight="1" x14ac:dyDescent="0.2">
      <c r="B319" s="11"/>
      <c r="C319" s="10"/>
      <c r="D319" s="10"/>
      <c r="E319" s="11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8" customHeight="1" x14ac:dyDescent="0.2">
      <c r="B320" s="11"/>
      <c r="C320" s="10"/>
      <c r="D320" s="10"/>
      <c r="E320" s="11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8" customHeight="1" x14ac:dyDescent="0.2">
      <c r="B321" s="11"/>
      <c r="C321" s="10"/>
      <c r="D321" s="10"/>
      <c r="E321" s="11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8" customHeight="1" x14ac:dyDescent="0.2">
      <c r="B322" s="11"/>
      <c r="C322" s="10"/>
      <c r="D322" s="10"/>
      <c r="E322" s="11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8" customHeight="1" x14ac:dyDescent="0.2">
      <c r="B323" s="11"/>
      <c r="C323" s="10"/>
      <c r="D323" s="10"/>
      <c r="E323" s="11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8" customHeight="1" x14ac:dyDescent="0.2">
      <c r="B324" s="11"/>
      <c r="C324" s="10"/>
      <c r="D324" s="10"/>
      <c r="E324" s="11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8" customHeight="1" x14ac:dyDescent="0.2">
      <c r="B325" s="11"/>
      <c r="C325" s="10"/>
      <c r="D325" s="10"/>
      <c r="E325" s="11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8" customHeight="1" x14ac:dyDescent="0.2">
      <c r="B326" s="11"/>
      <c r="C326" s="10"/>
      <c r="D326" s="10"/>
      <c r="E326" s="11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8" customHeight="1" x14ac:dyDescent="0.2">
      <c r="B327" s="11"/>
      <c r="C327" s="10"/>
      <c r="D327" s="10"/>
      <c r="E327" s="11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8" customHeight="1" x14ac:dyDescent="0.2">
      <c r="B328" s="11"/>
      <c r="C328" s="10"/>
      <c r="D328" s="10"/>
      <c r="E328" s="11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8" customHeight="1" x14ac:dyDescent="0.2">
      <c r="B329" s="11"/>
      <c r="C329" s="10"/>
      <c r="D329" s="10"/>
      <c r="E329" s="11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8" customHeight="1" x14ac:dyDescent="0.2">
      <c r="B330" s="11"/>
      <c r="C330" s="10"/>
      <c r="D330" s="10"/>
      <c r="E330" s="11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8" customHeight="1" x14ac:dyDescent="0.2">
      <c r="B331" s="11"/>
      <c r="C331" s="10"/>
      <c r="D331" s="10"/>
      <c r="E331" s="11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8" customHeight="1" x14ac:dyDescent="0.2">
      <c r="B332" s="11"/>
      <c r="C332" s="10"/>
      <c r="D332" s="10"/>
      <c r="E332" s="11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8" customHeight="1" x14ac:dyDescent="0.2">
      <c r="B333" s="11"/>
      <c r="C333" s="10"/>
      <c r="D333" s="10"/>
      <c r="E333" s="11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8" customHeight="1" x14ac:dyDescent="0.2">
      <c r="B334" s="11"/>
      <c r="C334" s="10"/>
      <c r="D334" s="10"/>
      <c r="E334" s="11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8" customHeight="1" x14ac:dyDescent="0.2">
      <c r="B335" s="11"/>
      <c r="C335" s="10"/>
      <c r="D335" s="10"/>
      <c r="E335" s="11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8" customHeight="1" x14ac:dyDescent="0.2">
      <c r="B336" s="11"/>
      <c r="C336" s="10"/>
      <c r="D336" s="10"/>
      <c r="E336" s="11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8" customHeight="1" x14ac:dyDescent="0.2">
      <c r="B337" s="11"/>
      <c r="C337" s="10"/>
      <c r="D337" s="10"/>
      <c r="E337" s="11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8" customHeight="1" x14ac:dyDescent="0.2">
      <c r="B338" s="11"/>
      <c r="C338" s="10"/>
      <c r="D338" s="10"/>
      <c r="E338" s="11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8" customHeight="1" x14ac:dyDescent="0.2">
      <c r="B339" s="11"/>
      <c r="C339" s="10"/>
      <c r="D339" s="10"/>
      <c r="E339" s="11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8" customHeight="1" x14ac:dyDescent="0.2">
      <c r="B340" s="11"/>
      <c r="C340" s="10"/>
      <c r="D340" s="10"/>
      <c r="E340" s="11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8" customHeight="1" x14ac:dyDescent="0.2">
      <c r="B341" s="11"/>
      <c r="C341" s="10"/>
      <c r="D341" s="10"/>
      <c r="E341" s="11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8" customHeight="1" x14ac:dyDescent="0.2">
      <c r="B342" s="11"/>
      <c r="C342" s="10"/>
      <c r="D342" s="10"/>
      <c r="E342" s="11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8" customHeight="1" x14ac:dyDescent="0.2">
      <c r="B343" s="11"/>
      <c r="C343" s="10"/>
      <c r="D343" s="10"/>
      <c r="E343" s="11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8" customHeight="1" x14ac:dyDescent="0.2">
      <c r="B344" s="11"/>
      <c r="C344" s="10"/>
      <c r="D344" s="10"/>
      <c r="E344" s="11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8" customHeight="1" x14ac:dyDescent="0.2">
      <c r="B345" s="11"/>
      <c r="C345" s="10"/>
      <c r="D345" s="10"/>
      <c r="E345" s="11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8" customHeight="1" x14ac:dyDescent="0.2">
      <c r="B346" s="11"/>
      <c r="C346" s="10"/>
      <c r="D346" s="10"/>
      <c r="E346" s="11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8" customHeight="1" x14ac:dyDescent="0.2">
      <c r="B347" s="11"/>
      <c r="C347" s="10"/>
      <c r="D347" s="10"/>
      <c r="E347" s="11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8" customHeight="1" x14ac:dyDescent="0.2">
      <c r="B348" s="11"/>
      <c r="C348" s="10"/>
      <c r="D348" s="10"/>
      <c r="E348" s="11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8" customHeight="1" x14ac:dyDescent="0.2">
      <c r="B349" s="11"/>
      <c r="C349" s="10"/>
      <c r="D349" s="10"/>
      <c r="E349" s="11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8" customHeight="1" x14ac:dyDescent="0.2">
      <c r="B350" s="11"/>
      <c r="C350" s="10"/>
      <c r="D350" s="10"/>
      <c r="E350" s="11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8" customHeight="1" x14ac:dyDescent="0.2">
      <c r="B351" s="11"/>
      <c r="C351" s="10"/>
      <c r="D351" s="10"/>
      <c r="E351" s="11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8" customHeight="1" x14ac:dyDescent="0.2">
      <c r="B352" s="11"/>
      <c r="C352" s="10"/>
      <c r="D352" s="10"/>
      <c r="E352" s="11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8" customHeight="1" x14ac:dyDescent="0.2">
      <c r="B353" s="11"/>
      <c r="C353" s="10"/>
      <c r="D353" s="10"/>
      <c r="E353" s="11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8" customHeight="1" x14ac:dyDescent="0.2">
      <c r="B354" s="11"/>
      <c r="C354" s="10"/>
      <c r="D354" s="10"/>
      <c r="E354" s="11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8" customHeight="1" x14ac:dyDescent="0.2">
      <c r="B355" s="11"/>
      <c r="C355" s="10"/>
      <c r="D355" s="10"/>
      <c r="E355" s="11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8" customHeight="1" x14ac:dyDescent="0.2">
      <c r="B356" s="11"/>
      <c r="C356" s="10"/>
      <c r="D356" s="10"/>
      <c r="E356" s="11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8" customHeight="1" x14ac:dyDescent="0.2">
      <c r="B357" s="11"/>
      <c r="C357" s="10"/>
      <c r="D357" s="10"/>
      <c r="E357" s="11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8" customHeight="1" x14ac:dyDescent="0.2">
      <c r="B358" s="11"/>
      <c r="C358" s="10"/>
      <c r="D358" s="10"/>
      <c r="E358" s="11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8" customHeight="1" x14ac:dyDescent="0.2">
      <c r="B359" s="11"/>
      <c r="C359" s="10"/>
      <c r="D359" s="10"/>
      <c r="E359" s="11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8" customHeight="1" x14ac:dyDescent="0.2">
      <c r="B360" s="11"/>
      <c r="C360" s="10"/>
      <c r="D360" s="10"/>
      <c r="E360" s="11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8" customHeight="1" x14ac:dyDescent="0.2">
      <c r="B361" s="11"/>
      <c r="C361" s="10"/>
      <c r="D361" s="10"/>
      <c r="E361" s="11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8" customHeight="1" x14ac:dyDescent="0.2">
      <c r="B362" s="11"/>
      <c r="C362" s="10"/>
      <c r="D362" s="10"/>
      <c r="E362" s="11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8" customHeight="1" x14ac:dyDescent="0.2">
      <c r="B363" s="11"/>
      <c r="C363" s="10"/>
      <c r="D363" s="10"/>
      <c r="E363" s="11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8" customHeight="1" x14ac:dyDescent="0.2">
      <c r="B364" s="11"/>
      <c r="C364" s="10"/>
      <c r="D364" s="10"/>
      <c r="E364" s="11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8" customHeight="1" x14ac:dyDescent="0.2">
      <c r="B365" s="11"/>
      <c r="C365" s="10"/>
      <c r="D365" s="10"/>
      <c r="E365" s="11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8" customHeight="1" x14ac:dyDescent="0.2">
      <c r="B366" s="11"/>
      <c r="C366" s="10"/>
      <c r="D366" s="10"/>
      <c r="E366" s="11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8" customHeight="1" x14ac:dyDescent="0.2">
      <c r="B367" s="11"/>
      <c r="C367" s="10"/>
      <c r="D367" s="10"/>
      <c r="E367" s="11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8" customHeight="1" x14ac:dyDescent="0.2">
      <c r="B368" s="11"/>
      <c r="C368" s="10"/>
      <c r="D368" s="10"/>
      <c r="E368" s="11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8" customHeight="1" x14ac:dyDescent="0.2">
      <c r="B369" s="11"/>
      <c r="C369" s="10"/>
      <c r="D369" s="10"/>
      <c r="E369" s="11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8" customHeight="1" x14ac:dyDescent="0.2">
      <c r="B370" s="11"/>
      <c r="C370" s="10"/>
      <c r="D370" s="10"/>
      <c r="E370" s="11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8" customHeight="1" x14ac:dyDescent="0.2">
      <c r="B371" s="11"/>
      <c r="C371" s="10"/>
      <c r="D371" s="10"/>
      <c r="E371" s="11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8" customHeight="1" x14ac:dyDescent="0.2">
      <c r="B372" s="11"/>
      <c r="C372" s="10"/>
      <c r="D372" s="10"/>
      <c r="E372" s="11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8" customHeight="1" x14ac:dyDescent="0.2">
      <c r="B373" s="11"/>
      <c r="C373" s="10"/>
      <c r="D373" s="10"/>
      <c r="E373" s="11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8" customHeight="1" x14ac:dyDescent="0.2">
      <c r="B374" s="11"/>
      <c r="C374" s="10"/>
      <c r="D374" s="10"/>
      <c r="E374" s="11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8" customHeight="1" x14ac:dyDescent="0.2">
      <c r="B375" s="11"/>
      <c r="C375" s="10"/>
      <c r="D375" s="10"/>
      <c r="E375" s="11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8" customHeight="1" x14ac:dyDescent="0.2">
      <c r="B376" s="11"/>
      <c r="C376" s="10"/>
      <c r="D376" s="10"/>
      <c r="E376" s="11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8" customHeight="1" x14ac:dyDescent="0.2">
      <c r="B377" s="11"/>
      <c r="C377" s="10"/>
      <c r="D377" s="10"/>
      <c r="E377" s="11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8" customHeight="1" x14ac:dyDescent="0.2">
      <c r="B378" s="11"/>
      <c r="C378" s="10"/>
      <c r="D378" s="10"/>
      <c r="E378" s="11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8" customHeight="1" x14ac:dyDescent="0.2">
      <c r="B379" s="11"/>
      <c r="C379" s="10"/>
      <c r="D379" s="10"/>
      <c r="E379" s="1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8" customHeight="1" x14ac:dyDescent="0.2">
      <c r="B380" s="11"/>
      <c r="C380" s="10"/>
      <c r="D380" s="10"/>
      <c r="E380" s="11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8" customHeight="1" x14ac:dyDescent="0.2">
      <c r="B381" s="11"/>
      <c r="C381" s="10"/>
      <c r="D381" s="10"/>
      <c r="E381" s="11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8" customHeight="1" x14ac:dyDescent="0.2">
      <c r="B382" s="11"/>
      <c r="C382" s="10"/>
      <c r="D382" s="10"/>
      <c r="E382" s="11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8" customHeight="1" x14ac:dyDescent="0.2">
      <c r="B383" s="11"/>
      <c r="C383" s="10"/>
      <c r="D383" s="10"/>
      <c r="E383" s="1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8" customHeight="1" x14ac:dyDescent="0.2">
      <c r="B384" s="11"/>
      <c r="C384" s="10"/>
      <c r="D384" s="10"/>
      <c r="E384" s="1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8" customHeight="1" x14ac:dyDescent="0.2">
      <c r="B385" s="11"/>
      <c r="C385" s="10"/>
      <c r="D385" s="10"/>
      <c r="E385" s="11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8" customHeight="1" x14ac:dyDescent="0.2">
      <c r="B386" s="11"/>
      <c r="C386" s="10"/>
      <c r="D386" s="10"/>
      <c r="E386" s="11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8" customHeight="1" x14ac:dyDescent="0.2">
      <c r="B387" s="11"/>
      <c r="C387" s="10"/>
      <c r="D387" s="10"/>
      <c r="E387" s="11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8" customHeight="1" x14ac:dyDescent="0.2">
      <c r="B388" s="11"/>
      <c r="C388" s="10"/>
      <c r="D388" s="10"/>
      <c r="E388" s="11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8" customHeight="1" x14ac:dyDescent="0.2">
      <c r="B389" s="11"/>
      <c r="C389" s="10"/>
      <c r="D389" s="10"/>
      <c r="E389" s="11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8" customHeight="1" x14ac:dyDescent="0.2">
      <c r="B390" s="11"/>
      <c r="C390" s="10"/>
      <c r="D390" s="10"/>
      <c r="E390" s="1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8" customHeight="1" x14ac:dyDescent="0.2">
      <c r="B391" s="11"/>
      <c r="C391" s="10"/>
      <c r="D391" s="10"/>
      <c r="E391" s="11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8" customHeight="1" x14ac:dyDescent="0.2">
      <c r="B392" s="11"/>
      <c r="C392" s="10"/>
      <c r="D392" s="10"/>
      <c r="E392" s="1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8" customHeight="1" x14ac:dyDescent="0.2">
      <c r="B393" s="11"/>
      <c r="C393" s="10"/>
      <c r="D393" s="10"/>
      <c r="E393" s="11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8" customHeight="1" x14ac:dyDescent="0.2">
      <c r="B394" s="11"/>
      <c r="C394" s="10"/>
      <c r="D394" s="10"/>
      <c r="E394" s="11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8" customHeight="1" x14ac:dyDescent="0.2">
      <c r="B395" s="11"/>
      <c r="C395" s="10"/>
      <c r="D395" s="10"/>
      <c r="E395" s="1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8" customHeight="1" x14ac:dyDescent="0.2">
      <c r="B396" s="11"/>
      <c r="C396" s="10"/>
      <c r="D396" s="10"/>
      <c r="E396" s="11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8" customHeight="1" x14ac:dyDescent="0.2">
      <c r="B397" s="11"/>
      <c r="C397" s="10"/>
      <c r="D397" s="10"/>
      <c r="E397" s="11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8" customHeight="1" x14ac:dyDescent="0.2">
      <c r="B398" s="11"/>
      <c r="C398" s="10"/>
      <c r="D398" s="10"/>
      <c r="E398" s="1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8" customHeight="1" x14ac:dyDescent="0.2">
      <c r="B399" s="11"/>
      <c r="C399" s="10"/>
      <c r="D399" s="10"/>
      <c r="E399" s="11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8" customHeight="1" x14ac:dyDescent="0.2">
      <c r="B400" s="11"/>
      <c r="C400" s="10"/>
      <c r="D400" s="10"/>
      <c r="E400" s="11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8" customHeight="1" x14ac:dyDescent="0.2">
      <c r="B401" s="11"/>
      <c r="C401" s="10"/>
      <c r="D401" s="10"/>
      <c r="E401" s="1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8" customHeight="1" x14ac:dyDescent="0.2">
      <c r="B402" s="11"/>
      <c r="C402" s="10"/>
      <c r="D402" s="10"/>
      <c r="E402" s="1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8" customHeight="1" x14ac:dyDescent="0.2">
      <c r="B403" s="11"/>
      <c r="C403" s="10"/>
      <c r="D403" s="10"/>
      <c r="E403" s="11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8" customHeight="1" x14ac:dyDescent="0.2">
      <c r="B404" s="11"/>
      <c r="C404" s="10"/>
      <c r="D404" s="10"/>
      <c r="E404" s="11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8" customHeight="1" x14ac:dyDescent="0.2">
      <c r="B405" s="11"/>
      <c r="C405" s="10"/>
      <c r="D405" s="10"/>
      <c r="E405" s="11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8" customHeight="1" x14ac:dyDescent="0.2">
      <c r="B406" s="11"/>
      <c r="C406" s="10"/>
      <c r="D406" s="10"/>
      <c r="E406" s="1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8" customHeight="1" x14ac:dyDescent="0.2">
      <c r="B407" s="11"/>
      <c r="C407" s="10"/>
      <c r="D407" s="10"/>
      <c r="E407" s="11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8" customHeight="1" x14ac:dyDescent="0.2">
      <c r="B408" s="11"/>
      <c r="C408" s="10"/>
      <c r="D408" s="10"/>
      <c r="E408" s="11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8" customHeight="1" x14ac:dyDescent="0.2">
      <c r="B409" s="11"/>
      <c r="C409" s="10"/>
      <c r="D409" s="10"/>
      <c r="E409" s="11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8" customHeight="1" x14ac:dyDescent="0.2">
      <c r="B410" s="11"/>
      <c r="C410" s="10"/>
      <c r="D410" s="10"/>
      <c r="E410" s="11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8" customHeight="1" x14ac:dyDescent="0.2">
      <c r="B411" s="11"/>
      <c r="C411" s="10"/>
      <c r="D411" s="10"/>
      <c r="E411" s="1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8" customHeight="1" x14ac:dyDescent="0.2">
      <c r="B412" s="11"/>
      <c r="C412" s="10"/>
      <c r="D412" s="10"/>
      <c r="E412" s="1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8" customHeight="1" x14ac:dyDescent="0.2">
      <c r="B413" s="11"/>
      <c r="C413" s="10"/>
      <c r="D413" s="10"/>
      <c r="E413" s="11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8" customHeight="1" x14ac:dyDescent="0.2">
      <c r="B414" s="11"/>
      <c r="C414" s="10"/>
      <c r="D414" s="10"/>
      <c r="E414" s="11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8" customHeight="1" x14ac:dyDescent="0.2">
      <c r="B415" s="11"/>
      <c r="C415" s="10"/>
      <c r="D415" s="10"/>
      <c r="E415" s="1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8" customHeight="1" x14ac:dyDescent="0.2">
      <c r="B416" s="11"/>
      <c r="C416" s="10"/>
      <c r="D416" s="10"/>
      <c r="E416" s="11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8" customHeight="1" x14ac:dyDescent="0.2">
      <c r="B417" s="11"/>
      <c r="C417" s="10"/>
      <c r="D417" s="10"/>
      <c r="E417" s="1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8" customHeight="1" x14ac:dyDescent="0.2">
      <c r="B418" s="11"/>
      <c r="C418" s="10"/>
      <c r="D418" s="10"/>
      <c r="E418" s="1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8" customHeight="1" x14ac:dyDescent="0.2">
      <c r="B419" s="11"/>
      <c r="C419" s="10"/>
      <c r="D419" s="10"/>
      <c r="E419" s="11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8" customHeight="1" x14ac:dyDescent="0.2">
      <c r="B420" s="11"/>
      <c r="C420" s="10"/>
      <c r="D420" s="10"/>
      <c r="E420" s="11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8" customHeight="1" x14ac:dyDescent="0.2">
      <c r="B421" s="11"/>
      <c r="C421" s="10"/>
      <c r="D421" s="10"/>
      <c r="E421" s="1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8" customHeight="1" x14ac:dyDescent="0.2">
      <c r="B422" s="11"/>
      <c r="C422" s="10"/>
      <c r="D422" s="10"/>
      <c r="E422" s="11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8" customHeight="1" x14ac:dyDescent="0.2">
      <c r="B423" s="11"/>
      <c r="C423" s="10"/>
      <c r="D423" s="10"/>
      <c r="E423" s="11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8" customHeight="1" x14ac:dyDescent="0.2">
      <c r="B424" s="11"/>
      <c r="C424" s="10"/>
      <c r="D424" s="10"/>
      <c r="E424" s="11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8" customHeight="1" x14ac:dyDescent="0.2">
      <c r="B425" s="11"/>
      <c r="C425" s="10"/>
      <c r="D425" s="10"/>
      <c r="E425" s="11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8" customHeight="1" x14ac:dyDescent="0.2">
      <c r="B426" s="11"/>
      <c r="C426" s="10"/>
      <c r="D426" s="10"/>
      <c r="E426" s="11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8" customHeight="1" x14ac:dyDescent="0.2">
      <c r="B427" s="11"/>
      <c r="C427" s="10"/>
      <c r="D427" s="10"/>
      <c r="E427" s="11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8" customHeight="1" x14ac:dyDescent="0.2">
      <c r="B428" s="11"/>
      <c r="C428" s="10"/>
      <c r="D428" s="10"/>
      <c r="E428" s="11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8" customHeight="1" x14ac:dyDescent="0.2">
      <c r="B429" s="11"/>
      <c r="C429" s="10"/>
      <c r="D429" s="10"/>
      <c r="E429" s="11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8" customHeight="1" x14ac:dyDescent="0.2">
      <c r="B430" s="11"/>
      <c r="C430" s="10"/>
      <c r="D430" s="10"/>
      <c r="E430" s="1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8" customHeight="1" x14ac:dyDescent="0.2">
      <c r="B431" s="11"/>
      <c r="C431" s="10"/>
      <c r="D431" s="10"/>
      <c r="E431" s="11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8" customHeight="1" x14ac:dyDescent="0.2">
      <c r="B432" s="11"/>
      <c r="C432" s="10"/>
      <c r="D432" s="10"/>
      <c r="E432" s="11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8" customHeight="1" x14ac:dyDescent="0.2">
      <c r="B433" s="11"/>
      <c r="C433" s="10"/>
      <c r="D433" s="10"/>
      <c r="E433" s="11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8" customHeight="1" x14ac:dyDescent="0.2">
      <c r="B434" s="11"/>
      <c r="C434" s="10"/>
      <c r="D434" s="10"/>
      <c r="E434" s="11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8" customHeight="1" x14ac:dyDescent="0.2">
      <c r="B435" s="11"/>
      <c r="C435" s="10"/>
      <c r="D435" s="10"/>
      <c r="E435" s="11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8" customHeight="1" x14ac:dyDescent="0.2">
      <c r="B436" s="11"/>
      <c r="C436" s="10"/>
      <c r="D436" s="10"/>
      <c r="E436" s="11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8" customHeight="1" x14ac:dyDescent="0.2">
      <c r="B437" s="11"/>
      <c r="C437" s="10"/>
      <c r="D437" s="10"/>
      <c r="E437" s="11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8" customHeight="1" x14ac:dyDescent="0.2">
      <c r="B438" s="11"/>
      <c r="C438" s="10"/>
      <c r="D438" s="10"/>
      <c r="E438" s="11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8" customHeight="1" x14ac:dyDescent="0.2">
      <c r="B439" s="11"/>
      <c r="C439" s="10"/>
      <c r="D439" s="10"/>
      <c r="E439" s="11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8" customHeight="1" x14ac:dyDescent="0.2">
      <c r="B440" s="11"/>
      <c r="C440" s="10"/>
      <c r="D440" s="10"/>
      <c r="E440" s="11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8" customHeight="1" x14ac:dyDescent="0.2">
      <c r="B441" s="11"/>
      <c r="C441" s="10"/>
      <c r="D441" s="10"/>
      <c r="E441" s="11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</sheetData>
  <mergeCells count="50">
    <mergeCell ref="B2:AF2"/>
    <mergeCell ref="B4:P4"/>
    <mergeCell ref="R4:AF4"/>
    <mergeCell ref="R37:AF37"/>
    <mergeCell ref="B47:P47"/>
    <mergeCell ref="D32:H32"/>
    <mergeCell ref="W42:X42"/>
    <mergeCell ref="I6:J6"/>
    <mergeCell ref="K6:L6"/>
    <mergeCell ref="M6:N6"/>
    <mergeCell ref="O6:P6"/>
    <mergeCell ref="Y6:Z6"/>
    <mergeCell ref="AA6:AB6"/>
    <mergeCell ref="Y39:AA39"/>
    <mergeCell ref="W39:X39"/>
    <mergeCell ref="G6:H6"/>
    <mergeCell ref="AE6:AF6"/>
    <mergeCell ref="O37:P37"/>
    <mergeCell ref="AE54:AF54"/>
    <mergeCell ref="I49:J49"/>
    <mergeCell ref="K49:L49"/>
    <mergeCell ref="M49:N49"/>
    <mergeCell ref="O49:P49"/>
    <mergeCell ref="AC6:AD6"/>
    <mergeCell ref="I37:J37"/>
    <mergeCell ref="K37:L37"/>
    <mergeCell ref="M37:N37"/>
    <mergeCell ref="Y54:Z54"/>
    <mergeCell ref="AA54:AB54"/>
    <mergeCell ref="AC54:AD54"/>
    <mergeCell ref="D56:H56"/>
    <mergeCell ref="T60:X60"/>
    <mergeCell ref="D45:H45"/>
    <mergeCell ref="W43:X43"/>
    <mergeCell ref="W44:X44"/>
    <mergeCell ref="W45:X45"/>
    <mergeCell ref="W46:X46"/>
    <mergeCell ref="W47:X47"/>
    <mergeCell ref="W48:X48"/>
    <mergeCell ref="W49:X49"/>
    <mergeCell ref="G49:H49"/>
    <mergeCell ref="R52:AF52"/>
    <mergeCell ref="W6:X6"/>
    <mergeCell ref="G37:H37"/>
    <mergeCell ref="W54:X54"/>
    <mergeCell ref="T35:X35"/>
    <mergeCell ref="T50:X50"/>
    <mergeCell ref="W40:X40"/>
    <mergeCell ref="W41:X41"/>
    <mergeCell ref="B35:P35"/>
  </mergeCells>
  <phoneticPr fontId="1" type="noConversion"/>
  <dataValidations count="2">
    <dataValidation type="list" allowBlank="1" showInputMessage="1" showErrorMessage="1" sqref="E7:E31 U7:U34 E50:E55 U55:U59 E38:E44">
      <formula1>size</formula1>
    </dataValidation>
    <dataValidation type="list" allowBlank="1" showInputMessage="1" showErrorMessage="1" sqref="U40:U49">
      <formula1>"Gram, ML, Ounce, Each, Bunch"</formula1>
    </dataValidation>
  </dataValidations>
  <printOptions horizontalCentered="1"/>
  <pageMargins left="0.19685039370078741" right="0.19685039370078741" top="0.19685039370078741" bottom="0.31496062992125984" header="0.51181102362204722" footer="0.11811023622047245"/>
  <pageSetup paperSize="9" scale="81" orientation="portrait" r:id="rId1"/>
  <headerFooter alignWithMargins="0">
    <oddFooter>&amp;L&amp;9Cost Calculators by Spreadsheet123.com&amp;C&amp;P&amp;R&amp;9© 2013 Spreadsheet123 LTD.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workbookViewId="0">
      <selection activeCell="G4" sqref="G4:H4"/>
    </sheetView>
  </sheetViews>
  <sheetFormatPr defaultRowHeight="12.75" x14ac:dyDescent="0.2"/>
  <cols>
    <col min="1" max="1" width="2.7109375" customWidth="1"/>
    <col min="2" max="2" width="12.42578125" customWidth="1"/>
    <col min="3" max="3" width="1.7109375" customWidth="1"/>
    <col min="4" max="4" width="19.85546875" customWidth="1"/>
    <col min="5" max="9" width="11.7109375" customWidth="1"/>
  </cols>
  <sheetData>
    <row r="2" spans="2:9" s="4" customFormat="1" ht="21.95" customHeight="1" x14ac:dyDescent="0.2">
      <c r="B2" s="151" t="s">
        <v>115</v>
      </c>
      <c r="D2" s="154" t="s">
        <v>102</v>
      </c>
      <c r="E2" s="154"/>
      <c r="F2" s="154"/>
      <c r="G2" s="154"/>
      <c r="H2" s="154"/>
      <c r="I2" s="154"/>
    </row>
    <row r="3" spans="2:9" s="4" customFormat="1" ht="8.1" customHeight="1" x14ac:dyDescent="0.2">
      <c r="B3" s="151"/>
      <c r="D3" s="90"/>
      <c r="E3" s="91"/>
      <c r="F3" s="92"/>
      <c r="G3" s="92"/>
      <c r="H3" s="92"/>
      <c r="I3" s="92"/>
    </row>
    <row r="4" spans="2:9" s="4" customFormat="1" ht="18" customHeight="1" x14ac:dyDescent="0.2">
      <c r="B4" s="151"/>
      <c r="D4" s="93" t="s">
        <v>103</v>
      </c>
      <c r="E4" s="94"/>
      <c r="F4" s="94"/>
      <c r="G4" s="152" t="s">
        <v>101</v>
      </c>
      <c r="H4" s="153"/>
      <c r="I4" s="95"/>
    </row>
    <row r="5" spans="2:9" s="4" customFormat="1" ht="8.1" customHeight="1" x14ac:dyDescent="0.2">
      <c r="B5" s="151"/>
      <c r="D5" s="90"/>
      <c r="E5" s="92"/>
      <c r="F5" s="92"/>
      <c r="G5" s="92"/>
      <c r="H5" s="92"/>
      <c r="I5" s="92"/>
    </row>
    <row r="6" spans="2:9" s="4" customFormat="1" ht="21.95" customHeight="1" x14ac:dyDescent="0.2">
      <c r="B6" s="151"/>
      <c r="D6" s="154" t="s">
        <v>104</v>
      </c>
      <c r="E6" s="154"/>
      <c r="F6" s="154"/>
      <c r="G6" s="154"/>
      <c r="H6" s="154"/>
      <c r="I6" s="154"/>
    </row>
    <row r="7" spans="2:9" s="4" customFormat="1" ht="8.1" customHeight="1" thickBot="1" x14ac:dyDescent="0.25">
      <c r="B7" s="151"/>
      <c r="D7" s="90"/>
      <c r="E7" s="92"/>
      <c r="F7" s="92"/>
      <c r="G7" s="92"/>
      <c r="H7" s="92"/>
      <c r="I7" s="92"/>
    </row>
    <row r="8" spans="2:9" s="5" customFormat="1" ht="18" customHeight="1" x14ac:dyDescent="0.2">
      <c r="B8" s="151"/>
      <c r="D8" s="96"/>
      <c r="E8" s="97" t="s">
        <v>25</v>
      </c>
      <c r="F8" s="97" t="s">
        <v>26</v>
      </c>
      <c r="G8" s="97" t="s">
        <v>27</v>
      </c>
      <c r="H8" s="97" t="s">
        <v>100</v>
      </c>
      <c r="I8" s="98" t="s">
        <v>99</v>
      </c>
    </row>
    <row r="9" spans="2:9" s="5" customFormat="1" ht="18" customHeight="1" x14ac:dyDescent="0.2">
      <c r="B9" s="151"/>
      <c r="D9" s="99" t="s">
        <v>25</v>
      </c>
      <c r="E9" s="100">
        <v>1</v>
      </c>
      <c r="F9" s="100">
        <v>0.01</v>
      </c>
      <c r="G9" s="100">
        <v>1E-3</v>
      </c>
      <c r="H9" s="100">
        <v>3.3814022558919403E-2</v>
      </c>
      <c r="I9" s="101">
        <v>2.1133764099299998E-3</v>
      </c>
    </row>
    <row r="10" spans="2:9" s="5" customFormat="1" ht="18" customHeight="1" x14ac:dyDescent="0.2">
      <c r="B10" s="151"/>
      <c r="D10" s="102" t="s">
        <v>26</v>
      </c>
      <c r="E10" s="103">
        <v>10</v>
      </c>
      <c r="F10" s="103">
        <v>1</v>
      </c>
      <c r="G10" s="103">
        <v>0.01</v>
      </c>
      <c r="H10" s="103">
        <v>0.33814022558899998</v>
      </c>
      <c r="I10" s="104">
        <v>2.1133764099300002E-2</v>
      </c>
    </row>
    <row r="11" spans="2:9" s="5" customFormat="1" ht="18" customHeight="1" x14ac:dyDescent="0.2">
      <c r="B11" s="151"/>
      <c r="D11" s="102" t="s">
        <v>27</v>
      </c>
      <c r="E11" s="103">
        <v>1000</v>
      </c>
      <c r="F11" s="103">
        <v>100</v>
      </c>
      <c r="G11" s="103">
        <v>1</v>
      </c>
      <c r="H11" s="103">
        <v>33.814022558919397</v>
      </c>
      <c r="I11" s="104">
        <v>2.1133764099324601</v>
      </c>
    </row>
    <row r="12" spans="2:9" s="5" customFormat="1" ht="18" customHeight="1" x14ac:dyDescent="0.2">
      <c r="B12" s="151"/>
      <c r="D12" s="102" t="s">
        <v>100</v>
      </c>
      <c r="E12" s="103">
        <v>29.573529687499999</v>
      </c>
      <c r="F12" s="103">
        <v>2.95735296875</v>
      </c>
      <c r="G12" s="103">
        <v>2.9573529687499999E-2</v>
      </c>
      <c r="H12" s="103">
        <v>1</v>
      </c>
      <c r="I12" s="104">
        <v>6.25E-2</v>
      </c>
    </row>
    <row r="13" spans="2:9" s="5" customFormat="1" ht="18" customHeight="1" thickBot="1" x14ac:dyDescent="0.25">
      <c r="B13" s="151"/>
      <c r="D13" s="105" t="s">
        <v>99</v>
      </c>
      <c r="E13" s="106">
        <v>473.17647499999998</v>
      </c>
      <c r="F13" s="106">
        <v>47.3176475</v>
      </c>
      <c r="G13" s="106">
        <v>0.47317647499999999</v>
      </c>
      <c r="H13" s="106">
        <v>16</v>
      </c>
      <c r="I13" s="107">
        <v>1</v>
      </c>
    </row>
    <row r="14" spans="2:9" x14ac:dyDescent="0.2">
      <c r="B14" s="151"/>
    </row>
    <row r="15" spans="2:9" x14ac:dyDescent="0.2">
      <c r="B15" s="151"/>
    </row>
    <row r="16" spans="2:9" x14ac:dyDescent="0.2">
      <c r="B16" s="151"/>
    </row>
    <row r="17" spans="2:2" x14ac:dyDescent="0.2">
      <c r="B17" s="151"/>
    </row>
    <row r="18" spans="2:2" x14ac:dyDescent="0.2">
      <c r="B18" s="151"/>
    </row>
    <row r="19" spans="2:2" x14ac:dyDescent="0.2">
      <c r="B19" s="151"/>
    </row>
    <row r="20" spans="2:2" x14ac:dyDescent="0.2">
      <c r="B20" s="151"/>
    </row>
  </sheetData>
  <mergeCells count="4">
    <mergeCell ref="G4:H4"/>
    <mergeCell ref="D2:I2"/>
    <mergeCell ref="D6:I6"/>
    <mergeCell ref="B2:B20"/>
  </mergeCells>
  <phoneticPr fontId="1" type="noConversion"/>
  <dataValidations count="2">
    <dataValidation type="list" allowBlank="1" showInputMessage="1" showErrorMessage="1" sqref="G4">
      <formula1>"$, £, €, ¥"</formula1>
    </dataValidation>
    <dataValidation type="list" allowBlank="1" showInputMessage="1" showErrorMessage="1" prompt="Select your design from this drop down menu" sqref="E8">
      <formula1>"No Color, Blue, Red, Green"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Drinks Price Calculator</vt:lpstr>
      <vt:lpstr>Beverage Price List</vt:lpstr>
      <vt:lpstr>Configuration</vt:lpstr>
      <vt:lpstr>conversion_table</vt:lpstr>
      <vt:lpstr>fizz_beverage</vt:lpstr>
      <vt:lpstr>garnish</vt:lpstr>
      <vt:lpstr>juice</vt:lpstr>
      <vt:lpstr>mix_beverage</vt:lpstr>
      <vt:lpstr>mixes</vt:lpstr>
      <vt:lpstr>'Beverage Price List'!Print_Area</vt:lpstr>
      <vt:lpstr>'Drinks Price Calculator'!Print_Area</vt:lpstr>
      <vt:lpstr>reg_beverage</vt:lpstr>
      <vt:lpstr>size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Cocktail Profit Calculator</dc:title>
  <dc:creator/>
  <dc:description/>
  <cp:lastModifiedBy>Devang</cp:lastModifiedBy>
  <cp:lastPrinted>2013-11-12T14:41:18Z</cp:lastPrinted>
  <dcterms:created xsi:type="dcterms:W3CDTF">2011-04-02T10:36:05Z</dcterms:created>
  <dcterms:modified xsi:type="dcterms:W3CDTF">2016-07-28T00:28:10Z</dcterms:modified>
</cp:coreProperties>
</file>