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196"/>
  </bookViews>
  <sheets>
    <sheet name="Diffraction w Rotating Grating" sheetId="1" r:id="rId1"/>
  </sheets>
  <definedNames>
    <definedName name="alpha">#REF!</definedName>
    <definedName name="alphar">#REF!</definedName>
    <definedName name="d">#REF!</definedName>
    <definedName name="lambda">#REF!</definedName>
  </definedNames>
  <calcPr calcId="145621" iterate="1"/>
</workbook>
</file>

<file path=xl/calcChain.xml><?xml version="1.0" encoding="utf-8"?>
<calcChain xmlns="http://schemas.openxmlformats.org/spreadsheetml/2006/main">
  <c r="C48" i="1" l="1"/>
  <c r="D48" i="1" s="1"/>
  <c r="D47" i="1" s="1"/>
  <c r="C30" i="1"/>
  <c r="B32" i="1" s="1"/>
  <c r="F6" i="1"/>
  <c r="F31" i="1"/>
  <c r="F33" i="1"/>
  <c r="F35" i="1"/>
  <c r="F36" i="1"/>
  <c r="F38" i="1" s="1"/>
  <c r="F40" i="1" s="1"/>
  <c r="F42" i="1" s="1"/>
  <c r="F44" i="1" s="1"/>
  <c r="F46" i="1" s="1"/>
  <c r="F37" i="1"/>
  <c r="F39" i="1"/>
  <c r="F41" i="1"/>
  <c r="F43" i="1"/>
  <c r="F45" i="1"/>
  <c r="F47" i="1"/>
  <c r="D52" i="1"/>
  <c r="E52" i="1"/>
  <c r="F54" i="1"/>
  <c r="B50" i="1" s="1"/>
  <c r="B40" i="1" l="1"/>
  <c r="B36" i="1"/>
  <c r="C36" i="1"/>
  <c r="C34" i="1"/>
  <c r="B34" i="1"/>
  <c r="B46" i="1"/>
  <c r="C46" i="1"/>
  <c r="C32" i="1"/>
  <c r="D32" i="1" s="1"/>
  <c r="C44" i="1"/>
  <c r="C50" i="1"/>
  <c r="D50" i="1" s="1"/>
  <c r="C40" i="1"/>
  <c r="D40" i="1" s="1"/>
  <c r="B44" i="1"/>
  <c r="C38" i="1"/>
  <c r="C42" i="1"/>
  <c r="B42" i="1"/>
  <c r="E48" i="1"/>
  <c r="E47" i="1" s="1"/>
  <c r="B38" i="1"/>
  <c r="E46" i="1" l="1"/>
  <c r="E36" i="1"/>
  <c r="D36" i="1"/>
  <c r="D34" i="1"/>
  <c r="E34" i="1"/>
  <c r="E32" i="1"/>
  <c r="D46" i="1"/>
  <c r="D44" i="1"/>
  <c r="E44" i="1"/>
  <c r="E50" i="1"/>
  <c r="E40" i="1"/>
  <c r="D42" i="1"/>
  <c r="E42" i="1"/>
  <c r="D38" i="1"/>
  <c r="E38" i="1"/>
</calcChain>
</file>

<file path=xl/sharedStrings.xml><?xml version="1.0" encoding="utf-8"?>
<sst xmlns="http://schemas.openxmlformats.org/spreadsheetml/2006/main" count="45" uniqueCount="36">
  <si>
    <t>Rotating grating with white light incident</t>
  </si>
  <si>
    <t>Only one order shown at a time</t>
  </si>
  <si>
    <t>Diffraction</t>
  </si>
  <si>
    <t>Ruling density</t>
  </si>
  <si>
    <t>Groove spacing</t>
  </si>
  <si>
    <t>Grating angle</t>
  </si>
  <si>
    <t>Order</t>
  </si>
  <si>
    <t>lines/mm</t>
  </si>
  <si>
    <t>d, nm</t>
  </si>
  <si>
    <t>degrees</t>
  </si>
  <si>
    <t>Type in the blue values or use the number wheel or sliders below</t>
  </si>
  <si>
    <t>Ruling density,100 – 4800 lines/mm</t>
  </si>
  <si>
    <t>Grating rotation angle, ± 90 degrees</t>
  </si>
  <si>
    <t xml:space="preserve"> </t>
  </si>
  <si>
    <t>radius</t>
  </si>
  <si>
    <t>alphar (rad)</t>
  </si>
  <si>
    <t>x</t>
  </si>
  <si>
    <t>y</t>
  </si>
  <si>
    <t>Color</t>
  </si>
  <si>
    <t>Wavelength</t>
  </si>
  <si>
    <t>blue</t>
  </si>
  <si>
    <t>dark red</t>
  </si>
  <si>
    <t>red</t>
  </si>
  <si>
    <t>yellow</t>
  </si>
  <si>
    <t>green</t>
  </si>
  <si>
    <t>Yellow-green</t>
  </si>
  <si>
    <t>blue-green</t>
  </si>
  <si>
    <t>orange</t>
  </si>
  <si>
    <t xml:space="preserve"> Grating</t>
  </si>
  <si>
    <t>Grating</t>
  </si>
  <si>
    <t>zero order</t>
  </si>
  <si>
    <t>Zero order (light gray)</t>
  </si>
  <si>
    <t>incident beam</t>
  </si>
  <si>
    <t>Incident beam (white)</t>
  </si>
  <si>
    <t>Grating incidence</t>
  </si>
  <si>
    <t>Animated Diffraction with Rotating Grating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</si>
</sst>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"/>
      <family val="2"/>
    </font>
    <font>
      <sz val="10"/>
      <color indexed="8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b/>
      <sz val="12"/>
      <color theme="1"/>
      <name val="Calibri Light"/>
      <family val="2"/>
    </font>
    <font>
      <sz val="10"/>
      <name val="Calibri Light"/>
      <family val="2"/>
    </font>
    <font>
      <b/>
      <sz val="20"/>
      <color theme="0"/>
      <name val="Corbel"/>
      <family val="2"/>
    </font>
    <font>
      <b/>
      <sz val="20"/>
      <color rgb="FFFFFF00"/>
      <name val="Eras Medium ITC"/>
      <family val="2"/>
    </font>
    <font>
      <b/>
      <sz val="12"/>
      <color rgb="FFFFC000"/>
      <name val="Corbel"/>
      <family val="2"/>
    </font>
    <font>
      <sz val="10"/>
      <color rgb="FFFFC000"/>
      <name val="Corbel"/>
      <family val="2"/>
    </font>
    <font>
      <sz val="12"/>
      <color rgb="FFFFC000"/>
      <name val="Corbel"/>
      <family val="2"/>
    </font>
    <font>
      <b/>
      <sz val="9"/>
      <color rgb="FFFFC000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55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79998168889431442"/>
        <bgColor indexed="55"/>
      </patternFill>
    </fill>
  </fills>
  <borders count="1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0" fillId="0" borderId="0" xfId="0" applyNumberFormat="1" applyProtection="1">
      <protection locked="0"/>
    </xf>
    <xf numFmtId="0" fontId="2" fillId="2" borderId="0" xfId="0" applyFont="1" applyFill="1"/>
    <xf numFmtId="1" fontId="2" fillId="2" borderId="0" xfId="0" applyNumberFormat="1" applyFont="1" applyFill="1" applyProtection="1">
      <protection locked="0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left"/>
      <protection locked="0"/>
    </xf>
    <xf numFmtId="2" fontId="2" fillId="2" borderId="0" xfId="0" applyNumberFormat="1" applyFont="1" applyFill="1" applyProtection="1">
      <protection locked="0"/>
    </xf>
    <xf numFmtId="164" fontId="2" fillId="2" borderId="0" xfId="0" applyNumberFormat="1" applyFont="1" applyFill="1" applyProtection="1">
      <protection locked="0"/>
    </xf>
    <xf numFmtId="2" fontId="2" fillId="2" borderId="0" xfId="0" applyNumberFormat="1" applyFont="1" applyFill="1" applyAlignment="1" applyProtection="1">
      <alignment horizontal="center"/>
      <protection locked="0"/>
    </xf>
    <xf numFmtId="49" fontId="3" fillId="2" borderId="0" xfId="0" applyNumberFormat="1" applyFont="1" applyFill="1" applyAlignment="1" applyProtection="1">
      <alignment horizontal="left"/>
      <protection locked="0"/>
    </xf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49" fontId="5" fillId="3" borderId="2" xfId="0" applyNumberFormat="1" applyFont="1" applyFill="1" applyBorder="1" applyAlignment="1" applyProtection="1">
      <alignment horizontal="center"/>
      <protection locked="0"/>
    </xf>
    <xf numFmtId="49" fontId="5" fillId="3" borderId="3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/>
    <xf numFmtId="0" fontId="5" fillId="3" borderId="0" xfId="0" applyFont="1" applyFill="1" applyBorder="1" applyAlignment="1">
      <alignment horizontal="center"/>
    </xf>
    <xf numFmtId="0" fontId="6" fillId="3" borderId="0" xfId="0" applyFont="1" applyFill="1"/>
    <xf numFmtId="49" fontId="6" fillId="3" borderId="0" xfId="0" applyNumberFormat="1" applyFont="1" applyFill="1" applyAlignment="1" applyProtection="1">
      <alignment horizontal="center"/>
      <protection locked="0"/>
    </xf>
    <xf numFmtId="49" fontId="6" fillId="3" borderId="5" xfId="0" applyNumberFormat="1" applyFont="1" applyFill="1" applyBorder="1" applyAlignment="1" applyProtection="1">
      <alignment horizontal="center"/>
      <protection locked="0"/>
    </xf>
    <xf numFmtId="0" fontId="0" fillId="4" borderId="0" xfId="0" applyFill="1"/>
    <xf numFmtId="0" fontId="2" fillId="4" borderId="0" xfId="0" applyFont="1" applyFill="1"/>
    <xf numFmtId="0" fontId="9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4" fillId="4" borderId="0" xfId="0" applyFont="1" applyFill="1" applyAlignment="1">
      <alignment vertical="center" wrapText="1"/>
    </xf>
    <xf numFmtId="0" fontId="12" fillId="4" borderId="0" xfId="0" applyFont="1" applyFill="1"/>
    <xf numFmtId="0" fontId="4" fillId="4" borderId="9" xfId="0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0" fontId="4" fillId="4" borderId="0" xfId="0" applyFont="1" applyFill="1" applyBorder="1"/>
    <xf numFmtId="0" fontId="4" fillId="4" borderId="13" xfId="0" applyFont="1" applyFill="1" applyBorder="1"/>
    <xf numFmtId="0" fontId="0" fillId="4" borderId="0" xfId="0" applyFill="1" applyAlignment="1">
      <alignment horizontal="center"/>
    </xf>
    <xf numFmtId="0" fontId="8" fillId="4" borderId="14" xfId="0" applyFont="1" applyFill="1" applyBorder="1"/>
    <xf numFmtId="0" fontId="8" fillId="4" borderId="15" xfId="0" applyFont="1" applyFill="1" applyBorder="1"/>
    <xf numFmtId="0" fontId="8" fillId="4" borderId="16" xfId="0" applyFont="1" applyFill="1" applyBorder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 applyProtection="1">
      <alignment horizontal="right"/>
      <protection locked="0"/>
    </xf>
    <xf numFmtId="0" fontId="0" fillId="4" borderId="0" xfId="0" applyFont="1" applyFill="1" applyAlignment="1">
      <alignment horizontal="center"/>
    </xf>
    <xf numFmtId="2" fontId="0" fillId="4" borderId="0" xfId="0" applyNumberFormat="1" applyFill="1" applyProtection="1">
      <protection locked="0"/>
    </xf>
    <xf numFmtId="164" fontId="0" fillId="4" borderId="0" xfId="0" applyNumberFormat="1" applyFill="1" applyProtection="1">
      <protection locked="0"/>
    </xf>
    <xf numFmtId="1" fontId="0" fillId="4" borderId="0" xfId="0" applyNumberFormat="1" applyFont="1" applyFill="1" applyProtection="1">
      <protection locked="0"/>
    </xf>
    <xf numFmtId="1" fontId="0" fillId="4" borderId="0" xfId="0" applyNumberFormat="1" applyFill="1" applyAlignment="1" applyProtection="1">
      <alignment horizontal="center"/>
      <protection locked="0"/>
    </xf>
    <xf numFmtId="49" fontId="0" fillId="4" borderId="0" xfId="0" applyNumberFormat="1" applyFont="1" applyFill="1" applyAlignment="1" applyProtection="1">
      <alignment horizontal="left"/>
      <protection locked="0"/>
    </xf>
    <xf numFmtId="2" fontId="1" fillId="4" borderId="0" xfId="0" applyNumberFormat="1" applyFont="1" applyFill="1" applyProtection="1">
      <protection locked="0"/>
    </xf>
    <xf numFmtId="2" fontId="0" fillId="4" borderId="0" xfId="0" applyNumberFormat="1" applyFill="1" applyAlignment="1" applyProtection="1">
      <alignment horizontal="center"/>
      <protection locked="0"/>
    </xf>
    <xf numFmtId="1" fontId="0" fillId="4" borderId="0" xfId="0" applyNumberFormat="1" applyFill="1" applyProtection="1">
      <protection locked="0"/>
    </xf>
    <xf numFmtId="0" fontId="4" fillId="5" borderId="6" xfId="0" applyFont="1" applyFill="1" applyBorder="1"/>
    <xf numFmtId="0" fontId="7" fillId="5" borderId="7" xfId="0" applyFont="1" applyFill="1" applyBorder="1" applyAlignment="1">
      <alignment horizontal="center"/>
    </xf>
    <xf numFmtId="1" fontId="7" fillId="5" borderId="7" xfId="0" applyNumberFormat="1" applyFont="1" applyFill="1" applyBorder="1" applyAlignment="1" applyProtection="1">
      <alignment horizontal="center"/>
      <protection locked="0"/>
    </xf>
    <xf numFmtId="2" fontId="7" fillId="5" borderId="7" xfId="0" applyNumberFormat="1" applyFont="1" applyFill="1" applyBorder="1" applyAlignment="1" applyProtection="1">
      <alignment horizontal="center"/>
    </xf>
    <xf numFmtId="1" fontId="7" fillId="5" borderId="8" xfId="0" applyNumberFormat="1" applyFont="1" applyFill="1" applyBorder="1" applyAlignment="1" applyProtection="1">
      <alignment horizontal="center"/>
      <protection locked="0"/>
    </xf>
    <xf numFmtId="49" fontId="11" fillId="4" borderId="12" xfId="0" applyNumberFormat="1" applyFont="1" applyFill="1" applyBorder="1" applyAlignment="1" applyProtection="1">
      <alignment horizontal="center"/>
      <protection locked="0"/>
    </xf>
    <xf numFmtId="49" fontId="11" fillId="4" borderId="0" xfId="0" applyNumberFormat="1" applyFont="1" applyFill="1" applyBorder="1" applyAlignment="1" applyProtection="1">
      <alignment horizontal="center"/>
      <protection locked="0"/>
    </xf>
    <xf numFmtId="49" fontId="11" fillId="4" borderId="13" xfId="0" applyNumberFormat="1" applyFont="1" applyFill="1" applyBorder="1" applyAlignment="1" applyProtection="1">
      <alignment horizontal="center"/>
      <protection locked="0"/>
    </xf>
    <xf numFmtId="0" fontId="13" fillId="4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B3B3B3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6483746426815E-2"/>
          <c:y val="3.9667183846061313E-2"/>
          <c:w val="0.63433170094687419"/>
          <c:h val="0.853888325949425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'Diffraction w Rotating Grating'!$C$51</c:f>
              <c:strCache>
                <c:ptCount val="1"/>
                <c:pt idx="0">
                  <c:v>incident beam</c:v>
                </c:pt>
              </c:strCache>
            </c:strRef>
          </c:tx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'Diffraction w Rotating Grating'!$D$51:$D$52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2.6327476856711183</c:v>
                </c:pt>
              </c:numCache>
            </c:numRef>
          </c:xVal>
          <c:yVal>
            <c:numRef>
              <c:f>'Diffraction w Rotating Grating'!$E$51:$E$52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1.438276615812609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'Diffraction w Rotating Grating'!$C$49</c:f>
              <c:strCache>
                <c:ptCount val="1"/>
                <c:pt idx="0">
                  <c:v>zero order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'Diffraction w Rotating Grating'!$D$49:$D$50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'Diffraction w Rotating Grating'!$E$49:$E$50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'Diffraction w Rotating Grating'!$C$47</c:f>
              <c:strCache>
                <c:ptCount val="1"/>
                <c:pt idx="0">
                  <c:v> Grating</c:v>
                </c:pt>
              </c:strCache>
            </c:strRef>
          </c:tx>
          <c:spPr>
            <a:ln w="38100">
              <a:solidFill>
                <a:srgbClr val="FFFFCC"/>
              </a:solidFill>
              <a:prstDash val="sysDash"/>
            </a:ln>
          </c:spPr>
          <c:marker>
            <c:symbol val="none"/>
          </c:marker>
          <c:xVal>
            <c:numRef>
              <c:f>'Diffraction w Rotating Grating'!$D$47:$D$48</c:f>
              <c:numCache>
                <c:formatCode>0.00</c:formatCode>
                <c:ptCount val="2"/>
                <c:pt idx="0" formatCode="General">
                  <c:v>-0.10751038486359013</c:v>
                </c:pt>
                <c:pt idx="1">
                  <c:v>0.10751038486359013</c:v>
                </c:pt>
              </c:numCache>
            </c:numRef>
          </c:xVal>
          <c:yVal>
            <c:numRef>
              <c:f>'Diffraction w Rotating Grating'!$E$47:$E$48</c:f>
              <c:numCache>
                <c:formatCode>0.00</c:formatCode>
                <c:ptCount val="2"/>
                <c:pt idx="0" formatCode="General">
                  <c:v>-0.28007412794916059</c:v>
                </c:pt>
                <c:pt idx="1">
                  <c:v>0.28007412794916059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'Diffraction w Rotating Grating'!$C$31</c:f>
              <c:strCache>
                <c:ptCount val="1"/>
                <c:pt idx="0">
                  <c:v>400</c:v>
                </c:pt>
              </c:strCache>
            </c:strRef>
          </c:tx>
          <c:spPr>
            <a:ln w="38100">
              <a:pattFill prst="pct75">
                <a:fgClr>
                  <a:srgbClr val="0066CC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'Diffraction w Rotating Grating'!$D$31:$D$32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2.9218826465753396</c:v>
                </c:pt>
              </c:numCache>
            </c:numRef>
          </c:xVal>
          <c:yVal>
            <c:numRef>
              <c:f>'Diffraction w Rotating Grating'!$E$31:$E$32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-0.68014836590400474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'Diffraction w Rotating Grating'!$C$43</c:f>
              <c:strCache>
                <c:ptCount val="1"/>
                <c:pt idx="0">
                  <c:v>450</c:v>
                </c:pt>
              </c:strCache>
            </c:strRef>
          </c:tx>
          <c:spPr>
            <a:ln w="38100">
              <a:pattFill prst="pct75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'Diffraction w Rotating Grating'!$D$43:$D$44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2.9839321391064662</c:v>
                </c:pt>
              </c:numCache>
            </c:numRef>
          </c:xVal>
          <c:yVal>
            <c:numRef>
              <c:f>'Diffraction w Rotating Grating'!$E$43:$E$44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-0.31007900478347622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'Diffraction w Rotating Grating'!$C$39</c:f>
              <c:strCache>
                <c:ptCount val="1"/>
                <c:pt idx="0">
                  <c:v>495</c:v>
                </c:pt>
              </c:strCache>
            </c:strRef>
          </c:tx>
          <c:spPr>
            <a:ln w="38100">
              <a:pattFill prst="pct75">
                <a:fgClr>
                  <a:srgbClr val="00AE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'Diffraction w Rotating Grating'!$D$39:$D$40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2.9998362674579706</c:v>
                </c:pt>
              </c:numCache>
            </c:numRef>
          </c:xVal>
          <c:yVal>
            <c:numRef>
              <c:f>'Diffraction w Rotating Grating'!$E$39:$E$40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3.1342757438236404E-2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'Diffraction w Rotating Grating'!$C$41</c:f>
              <c:strCache>
                <c:ptCount val="1"/>
                <c:pt idx="0">
                  <c:v>530</c:v>
                </c:pt>
              </c:strCache>
            </c:strRef>
          </c:tx>
          <c:spPr>
            <a:ln w="38100">
              <a:pattFill prst="pct75">
                <a:fgClr>
                  <a:srgbClr val="23FF23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'Diffraction w Rotating Grating'!$D$41:$D$42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2.984929713677138</c:v>
                </c:pt>
              </c:numCache>
            </c:numRef>
          </c:xVal>
          <c:yVal>
            <c:numRef>
              <c:f>'Diffraction w Rotating Grating'!$E$41:$E$42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0.30032416554003577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'Diffraction w Rotating Grating'!$C$37</c:f>
              <c:strCache>
                <c:ptCount val="1"/>
                <c:pt idx="0">
                  <c:v>575</c:v>
                </c:pt>
              </c:strCache>
            </c:strRef>
          </c:tx>
          <c:spPr>
            <a:ln w="38100">
              <a:pattFill prst="pct75">
                <a:fgClr>
                  <a:srgbClr val="FF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'Diffraction w Rotating Grating'!$D$37:$D$38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2.9292120722907335</c:v>
                </c:pt>
              </c:numCache>
            </c:numRef>
          </c:xVal>
          <c:yVal>
            <c:numRef>
              <c:f>'Diffraction w Rotating Grating'!$E$37:$E$38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0.64785541253139745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'Diffraction w Rotating Grating'!$C$45</c:f>
              <c:strCache>
                <c:ptCount val="1"/>
                <c:pt idx="0">
                  <c:v>620</c:v>
                </c:pt>
              </c:strCache>
            </c:strRef>
          </c:tx>
          <c:spPr>
            <a:ln w="38100">
              <a:pattFill prst="pct75">
                <a:fgClr>
                  <a:srgbClr val="FF6633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'Diffraction w Rotating Grating'!$D$45:$D$46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2.8305533987854465</c:v>
                </c:pt>
              </c:numCache>
            </c:numRef>
          </c:xVal>
          <c:yVal>
            <c:numRef>
              <c:f>'Diffraction w Rotating Grating'!$E$45:$E$46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0.99396552084272805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'Diffraction w Rotating Grating'!$C$35</c:f>
              <c:strCache>
                <c:ptCount val="1"/>
                <c:pt idx="0">
                  <c:v>700</c:v>
                </c:pt>
              </c:strCache>
            </c:strRef>
          </c:tx>
          <c:spPr>
            <a:ln w="381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'Diffraction w Rotating Grating'!$D$35:$D$36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2.5421394073291763</c:v>
                </c:pt>
              </c:numCache>
            </c:numRef>
          </c:xVal>
          <c:yVal>
            <c:numRef>
              <c:f>'Diffraction w Rotating Grating'!$E$35:$E$36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1.5929617803651359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'Diffraction w Rotating Grating'!$C$33</c:f>
              <c:strCache>
                <c:ptCount val="1"/>
                <c:pt idx="0">
                  <c:v>800</c:v>
                </c:pt>
              </c:strCache>
            </c:strRef>
          </c:tx>
          <c:spPr>
            <a:ln w="38100">
              <a:pattFill prst="pct75">
                <a:fgClr>
                  <a:srgbClr val="B847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'Diffraction w Rotating Grating'!$D$33:$D$34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1.9570841729305506</c:v>
                </c:pt>
              </c:numCache>
            </c:numRef>
          </c:xVal>
          <c:yVal>
            <c:numRef>
              <c:f>'Diffraction w Rotating Grating'!$E$33:$E$34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2.2737241565468627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92800"/>
        <c:axId val="74693376"/>
      </c:scatterChart>
      <c:valAx>
        <c:axId val="74692800"/>
        <c:scaling>
          <c:orientation val="minMax"/>
          <c:max val="2"/>
          <c:min val="-0.2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693376"/>
        <c:crossesAt val="0"/>
        <c:crossBetween val="midCat"/>
        <c:majorUnit val="0.2"/>
        <c:minorUnit val="0.1"/>
      </c:valAx>
      <c:valAx>
        <c:axId val="74693376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692800"/>
        <c:crossesAt val="0"/>
        <c:crossBetween val="midCat"/>
        <c:majorUnit val="2"/>
        <c:minorUnit val="2"/>
      </c:valAx>
      <c:spPr>
        <a:solidFill>
          <a:srgbClr val="000000"/>
        </a:solidFill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239105834118372"/>
          <c:y val="0.28184570874360954"/>
          <c:w val="0.33635377970530211"/>
          <c:h val="0.4196371486967051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chemeClr val="accent1">
        <a:lumMod val="50000"/>
      </a:schemeClr>
    </a:solidFill>
    <a:ln w="28575">
      <a:solidFill>
        <a:schemeClr val="accent3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trlProps/ctrlProp1.xml><?xml version="1.0" encoding="utf-8"?>
<formControlPr xmlns="http://schemas.microsoft.com/office/spreadsheetml/2009/9/main" objectType="Scroll" dx="15" fmlaLink="$E$6" horiz="1" inc="10" max="4800" min="100" page="100" val="2468"/>
</file>

<file path=xl/ctrlProps/ctrlProp2.xml><?xml version="1.0" encoding="utf-8"?>
<formControlPr xmlns="http://schemas.microsoft.com/office/spreadsheetml/2009/9/main" objectType="Spin" dx="15" fmlaLink="$C$6" max="100" page="10"/>
</file>

<file path=xl/ctrlProps/ctrlProp3.xml><?xml version="1.0" encoding="utf-8"?>
<formControlPr xmlns="http://schemas.microsoft.com/office/spreadsheetml/2009/9/main" objectType="Scroll" dx="15" fmlaLink="$G$6" horiz="1" max="89" page="10" val="2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71438</xdr:colOff>
      <xdr:row>16</xdr:row>
      <xdr:rowOff>95250</xdr:rowOff>
    </xdr:from>
    <xdr:to>
      <xdr:col>6</xdr:col>
      <xdr:colOff>835025</xdr:colOff>
      <xdr:row>34</xdr:row>
      <xdr:rowOff>79375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9</xdr:row>
          <xdr:rowOff>9525</xdr:rowOff>
        </xdr:from>
        <xdr:to>
          <xdr:col>6</xdr:col>
          <xdr:colOff>866775</xdr:colOff>
          <xdr:row>10</xdr:row>
          <xdr:rowOff>47625</xdr:rowOff>
        </xdr:to>
        <xdr:sp macro="" textlink="">
          <xdr:nvSpPr>
            <xdr:cNvPr id="1026" name="Scrollbar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190500</xdr:colOff>
          <xdr:row>3</xdr:row>
          <xdr:rowOff>19050</xdr:rowOff>
        </xdr:from>
        <xdr:to>
          <xdr:col>1</xdr:col>
          <xdr:colOff>390525</xdr:colOff>
          <xdr:row>5</xdr:row>
          <xdr:rowOff>142875</xdr:rowOff>
        </xdr:to>
        <xdr:sp macro="" textlink="">
          <xdr:nvSpPr>
            <xdr:cNvPr id="1027" name="SpinButton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13</xdr:row>
          <xdr:rowOff>9525</xdr:rowOff>
        </xdr:from>
        <xdr:to>
          <xdr:col>6</xdr:col>
          <xdr:colOff>847725</xdr:colOff>
          <xdr:row>14</xdr:row>
          <xdr:rowOff>38100</xdr:rowOff>
        </xdr:to>
        <xdr:sp macro="" textlink="">
          <xdr:nvSpPr>
            <xdr:cNvPr id="1029" name="Scrollbar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7"/>
  <sheetViews>
    <sheetView showGridLines="0" tabSelected="1" zoomScale="120" zoomScaleNormal="120" workbookViewId="0">
      <selection activeCell="L7" sqref="L7"/>
    </sheetView>
  </sheetViews>
  <sheetFormatPr defaultColWidth="9.5703125" defaultRowHeight="12.75" x14ac:dyDescent="0.2"/>
  <cols>
    <col min="1" max="1" width="6.7109375" customWidth="1"/>
    <col min="2" max="2" width="7.140625" customWidth="1"/>
    <col min="3" max="3" width="9.7109375" customWidth="1"/>
    <col min="4" max="4" width="5" customWidth="1"/>
    <col min="5" max="5" width="13.42578125" customWidth="1"/>
    <col min="6" max="6" width="19.5703125" customWidth="1"/>
    <col min="7" max="7" width="14.5703125" customWidth="1"/>
    <col min="8" max="8" width="2.140625" customWidth="1"/>
    <col min="9" max="16" width="5.140625" customWidth="1"/>
    <col min="17" max="17" width="5.140625" style="11" customWidth="1"/>
    <col min="18" max="26" width="5.140625" customWidth="1"/>
    <col min="27" max="27" width="5.7109375" customWidth="1"/>
    <col min="28" max="28" width="5.140625" customWidth="1"/>
    <col min="29" max="29" width="5.7109375" customWidth="1"/>
    <col min="30" max="30" width="5.140625" customWidth="1"/>
    <col min="31" max="31" width="5.7109375" customWidth="1"/>
    <col min="32" max="36" width="5.140625" customWidth="1"/>
    <col min="37" max="37" width="5.7109375" customWidth="1"/>
    <col min="38" max="41" width="5.140625" customWidth="1"/>
  </cols>
  <sheetData>
    <row r="1" spans="1:16" x14ac:dyDescent="0.2">
      <c r="A1" s="23"/>
      <c r="B1" s="24"/>
      <c r="C1" s="24"/>
      <c r="D1" s="24"/>
      <c r="E1" s="24"/>
      <c r="F1" s="24"/>
      <c r="G1" s="24"/>
      <c r="H1" s="23"/>
      <c r="I1" s="23"/>
      <c r="J1" s="23"/>
      <c r="K1" s="23"/>
      <c r="L1" s="23"/>
      <c r="M1" s="23"/>
      <c r="N1" s="23"/>
      <c r="O1" s="23"/>
      <c r="P1" s="23"/>
    </row>
    <row r="2" spans="1:16" ht="37.5" customHeight="1" x14ac:dyDescent="0.2">
      <c r="A2" s="25"/>
      <c r="B2" s="26" t="s">
        <v>35</v>
      </c>
      <c r="C2" s="26"/>
      <c r="D2" s="26"/>
      <c r="E2" s="26"/>
      <c r="F2" s="26"/>
      <c r="G2" s="26"/>
      <c r="H2" s="26"/>
      <c r="I2" s="25"/>
      <c r="J2" s="25"/>
      <c r="K2" s="23"/>
      <c r="L2" s="23"/>
      <c r="M2" s="23"/>
      <c r="N2" s="23"/>
      <c r="O2" s="23"/>
      <c r="P2" s="23"/>
    </row>
    <row r="3" spans="1:16" ht="35.25" customHeight="1" x14ac:dyDescent="0.2">
      <c r="A3" s="23"/>
      <c r="B3" s="60" t="s">
        <v>0</v>
      </c>
      <c r="C3" s="60"/>
      <c r="D3" s="60"/>
      <c r="E3" s="60"/>
      <c r="F3" s="60"/>
      <c r="G3" s="27" t="s">
        <v>1</v>
      </c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">
      <c r="A4" s="23"/>
      <c r="B4" s="13"/>
      <c r="C4" s="14" t="s">
        <v>2</v>
      </c>
      <c r="D4" s="15"/>
      <c r="E4" s="16" t="s">
        <v>3</v>
      </c>
      <c r="F4" s="16" t="s">
        <v>4</v>
      </c>
      <c r="G4" s="17" t="s">
        <v>5</v>
      </c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3"/>
      <c r="B5" s="18"/>
      <c r="C5" s="19" t="s">
        <v>6</v>
      </c>
      <c r="D5" s="20"/>
      <c r="E5" s="21" t="s">
        <v>7</v>
      </c>
      <c r="F5" s="21" t="s">
        <v>8</v>
      </c>
      <c r="G5" s="22" t="s">
        <v>9</v>
      </c>
      <c r="H5" s="23"/>
      <c r="I5" s="23"/>
      <c r="J5" s="23"/>
      <c r="K5" s="23"/>
      <c r="L5" s="23"/>
      <c r="M5" s="23"/>
      <c r="N5" s="23"/>
      <c r="O5" s="23"/>
      <c r="P5" s="23"/>
    </row>
    <row r="6" spans="1:16" ht="14.1" customHeight="1" x14ac:dyDescent="0.25">
      <c r="A6" s="23"/>
      <c r="B6" s="52"/>
      <c r="C6" s="53">
        <v>1</v>
      </c>
      <c r="D6" s="53"/>
      <c r="E6" s="54">
        <v>2468</v>
      </c>
      <c r="F6" s="55">
        <f>1000000/E6</f>
        <v>405.1863857374392</v>
      </c>
      <c r="G6" s="56">
        <v>21</v>
      </c>
      <c r="H6" s="23"/>
      <c r="I6" s="23"/>
      <c r="J6" s="23"/>
      <c r="K6" s="23"/>
      <c r="L6" s="23"/>
      <c r="M6" s="23"/>
      <c r="N6" s="23"/>
      <c r="O6" s="23"/>
      <c r="P6" s="23"/>
    </row>
    <row r="7" spans="1:16" ht="27.75" customHeight="1" x14ac:dyDescent="0.2">
      <c r="A7" s="23"/>
      <c r="B7" s="28"/>
      <c r="C7" s="28" t="s">
        <v>10</v>
      </c>
      <c r="D7" s="28"/>
      <c r="E7" s="28"/>
      <c r="F7" s="28"/>
      <c r="G7" s="28"/>
      <c r="H7" s="23"/>
      <c r="I7" s="23"/>
      <c r="J7" s="23"/>
      <c r="K7" s="23"/>
      <c r="L7" s="23"/>
      <c r="M7" s="23"/>
      <c r="N7" s="23"/>
      <c r="O7" s="23"/>
      <c r="P7" s="23"/>
    </row>
    <row r="8" spans="1:16" x14ac:dyDescent="0.2">
      <c r="A8" s="23"/>
      <c r="B8" s="29"/>
      <c r="C8" s="30"/>
      <c r="D8" s="30"/>
      <c r="E8" s="30"/>
      <c r="F8" s="30"/>
      <c r="G8" s="31"/>
      <c r="H8" s="23"/>
      <c r="I8" s="23"/>
      <c r="J8" s="23"/>
      <c r="K8" s="23"/>
      <c r="L8" s="23"/>
      <c r="M8" s="23"/>
      <c r="N8" s="23"/>
      <c r="O8" s="23"/>
      <c r="P8" s="23"/>
    </row>
    <row r="9" spans="1:16" ht="15.75" x14ac:dyDescent="0.25">
      <c r="A9" s="23"/>
      <c r="B9" s="57" t="s">
        <v>11</v>
      </c>
      <c r="C9" s="58"/>
      <c r="D9" s="58"/>
      <c r="E9" s="58"/>
      <c r="F9" s="58"/>
      <c r="G9" s="59"/>
      <c r="H9" s="23"/>
      <c r="I9" s="23"/>
      <c r="J9" s="23"/>
      <c r="K9" s="23"/>
      <c r="L9" s="23"/>
      <c r="M9" s="23"/>
      <c r="N9" s="23"/>
      <c r="O9" s="23"/>
      <c r="P9" s="23"/>
    </row>
    <row r="10" spans="1:16" x14ac:dyDescent="0.2">
      <c r="A10" s="23"/>
      <c r="B10" s="32"/>
      <c r="C10" s="33"/>
      <c r="D10" s="33"/>
      <c r="E10" s="33"/>
      <c r="F10" s="33"/>
      <c r="G10" s="34"/>
      <c r="H10" s="23"/>
      <c r="I10" s="23"/>
      <c r="J10" s="23"/>
      <c r="K10" s="23"/>
      <c r="L10" s="23"/>
      <c r="M10" s="23"/>
      <c r="N10" s="23"/>
      <c r="O10" s="23"/>
      <c r="P10" s="23"/>
    </row>
    <row r="11" spans="1:16" x14ac:dyDescent="0.2">
      <c r="A11" s="23"/>
      <c r="B11" s="32"/>
      <c r="C11" s="33"/>
      <c r="D11" s="33"/>
      <c r="E11" s="33"/>
      <c r="F11" s="33"/>
      <c r="G11" s="34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">
      <c r="A12" s="23"/>
      <c r="B12" s="32"/>
      <c r="C12" s="33"/>
      <c r="D12" s="33"/>
      <c r="E12" s="33"/>
      <c r="F12" s="33"/>
      <c r="G12" s="34"/>
      <c r="H12" s="23"/>
      <c r="I12" s="23"/>
      <c r="J12" s="23"/>
      <c r="K12" s="23"/>
      <c r="L12" s="23"/>
      <c r="M12" s="35"/>
      <c r="N12" s="23"/>
      <c r="O12" s="23"/>
      <c r="P12" s="23"/>
    </row>
    <row r="13" spans="1:16" ht="15.75" x14ac:dyDescent="0.25">
      <c r="A13" s="23"/>
      <c r="B13" s="57" t="s">
        <v>12</v>
      </c>
      <c r="C13" s="58"/>
      <c r="D13" s="58"/>
      <c r="E13" s="58"/>
      <c r="F13" s="58"/>
      <c r="G13" s="59"/>
      <c r="H13" s="23"/>
      <c r="I13" s="23"/>
      <c r="J13" s="23"/>
      <c r="K13" s="23"/>
      <c r="L13" s="23"/>
      <c r="M13" s="23"/>
      <c r="N13" s="23"/>
      <c r="O13" s="23"/>
      <c r="P13" s="23"/>
    </row>
    <row r="14" spans="1:16" x14ac:dyDescent="0.2">
      <c r="A14" s="23"/>
      <c r="B14" s="32"/>
      <c r="C14" s="33"/>
      <c r="D14" s="33"/>
      <c r="E14" s="33"/>
      <c r="F14" s="33"/>
      <c r="G14" s="34"/>
      <c r="H14" s="23"/>
      <c r="I14" s="23"/>
      <c r="J14" s="23"/>
      <c r="K14" s="23"/>
      <c r="L14" s="23"/>
      <c r="M14" s="23"/>
      <c r="N14" s="23"/>
      <c r="O14" s="23"/>
      <c r="P14" s="23"/>
    </row>
    <row r="15" spans="1:16" x14ac:dyDescent="0.2">
      <c r="A15" s="23"/>
      <c r="B15" s="32"/>
      <c r="C15" s="33"/>
      <c r="D15" s="33"/>
      <c r="E15" s="33"/>
      <c r="F15" s="33"/>
      <c r="G15" s="34"/>
      <c r="H15" s="23"/>
      <c r="I15" s="23"/>
      <c r="J15" s="23"/>
      <c r="K15" s="23"/>
      <c r="L15" s="23"/>
      <c r="M15" s="23"/>
      <c r="N15" s="23"/>
      <c r="O15" s="23"/>
      <c r="P15" s="23"/>
    </row>
    <row r="16" spans="1:16" x14ac:dyDescent="0.2">
      <c r="A16" s="23"/>
      <c r="B16" s="36"/>
      <c r="C16" s="37"/>
      <c r="D16" s="37"/>
      <c r="E16" s="37"/>
      <c r="F16" s="37"/>
      <c r="G16" s="38"/>
      <c r="H16" s="23"/>
      <c r="I16" s="23"/>
      <c r="J16" s="23"/>
      <c r="K16" s="23"/>
      <c r="L16" s="23"/>
      <c r="M16" s="23"/>
      <c r="N16" s="23"/>
      <c r="O16" s="23"/>
      <c r="P16" s="23"/>
    </row>
    <row r="17" spans="1:16" x14ac:dyDescent="0.2">
      <c r="A17" s="23"/>
      <c r="B17" s="39"/>
      <c r="C17" s="40"/>
      <c r="D17" s="39"/>
      <c r="E17" s="39"/>
      <c r="F17" s="39"/>
      <c r="G17" s="39"/>
      <c r="H17" s="23"/>
      <c r="I17" s="23"/>
      <c r="J17" s="23"/>
      <c r="K17" s="23"/>
      <c r="L17" s="23"/>
      <c r="M17" s="23"/>
      <c r="N17" s="23"/>
      <c r="O17" s="23"/>
      <c r="P17" s="23"/>
    </row>
    <row r="18" spans="1:16" x14ac:dyDescent="0.2">
      <c r="A18" s="23"/>
      <c r="B18" s="23"/>
      <c r="C18" s="41" t="s">
        <v>13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x14ac:dyDescent="0.2">
      <c r="A22" s="23"/>
      <c r="B22" s="23"/>
      <c r="C22" s="23"/>
      <c r="D22" s="23"/>
      <c r="E22" s="23"/>
      <c r="F22" s="23" t="s">
        <v>13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2">
      <c r="A23" s="23"/>
      <c r="B23" s="23"/>
      <c r="C23" s="23"/>
      <c r="D23" s="23"/>
      <c r="E23" s="23"/>
      <c r="F23" s="23" t="s">
        <v>13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x14ac:dyDescent="0.2">
      <c r="A24" s="23"/>
      <c r="B24" s="23"/>
      <c r="C24" s="23"/>
      <c r="D24" s="23"/>
      <c r="E24" s="23"/>
      <c r="F24" s="23" t="s">
        <v>13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x14ac:dyDescent="0.2">
      <c r="A25" s="23"/>
      <c r="B25" s="23"/>
      <c r="C25" s="23"/>
      <c r="D25" s="23"/>
      <c r="E25" s="23"/>
      <c r="F25" s="23" t="s">
        <v>13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x14ac:dyDescent="0.2">
      <c r="A26" s="23"/>
      <c r="B26" s="23"/>
      <c r="C26" s="23"/>
      <c r="D26" s="23"/>
      <c r="E26" s="23"/>
      <c r="F26" s="23" t="s">
        <v>13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42.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x14ac:dyDescent="0.2">
      <c r="A29" s="23"/>
      <c r="B29" s="42" t="s">
        <v>14</v>
      </c>
      <c r="C29" s="42" t="s">
        <v>15</v>
      </c>
      <c r="D29" s="23" t="s">
        <v>16</v>
      </c>
      <c r="E29" s="43" t="s">
        <v>17</v>
      </c>
      <c r="F29" s="43" t="s">
        <v>6</v>
      </c>
      <c r="G29" s="23" t="s">
        <v>18</v>
      </c>
      <c r="H29" s="23"/>
      <c r="I29" s="23"/>
      <c r="J29" s="23"/>
      <c r="K29" s="23"/>
      <c r="L29" s="23"/>
      <c r="M29" s="23"/>
      <c r="N29" s="23"/>
      <c r="O29" s="23"/>
      <c r="P29" s="23"/>
    </row>
    <row r="30" spans="1:16" x14ac:dyDescent="0.2">
      <c r="A30" s="23"/>
      <c r="B30" s="44">
        <v>0</v>
      </c>
      <c r="C30" s="45">
        <f>($G$6)/(360/(2*PI()))</f>
        <v>0.36651914291880922</v>
      </c>
      <c r="D30" s="23" t="s">
        <v>13</v>
      </c>
      <c r="E30" s="43" t="s">
        <v>13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x14ac:dyDescent="0.2">
      <c r="A31" s="23"/>
      <c r="B31" s="23" t="s">
        <v>19</v>
      </c>
      <c r="C31" s="46">
        <v>400</v>
      </c>
      <c r="D31" s="23">
        <v>0</v>
      </c>
      <c r="E31" s="43">
        <v>0</v>
      </c>
      <c r="F31" s="47">
        <f>C6</f>
        <v>1</v>
      </c>
      <c r="G31" s="48" t="s">
        <v>20</v>
      </c>
      <c r="H31" s="23"/>
      <c r="I31" s="23"/>
      <c r="J31" s="23"/>
      <c r="K31" s="23"/>
      <c r="L31" s="23"/>
      <c r="M31" s="23"/>
      <c r="N31" s="23"/>
      <c r="O31" s="23"/>
      <c r="P31" s="23"/>
    </row>
    <row r="32" spans="1:16" x14ac:dyDescent="0.2">
      <c r="A32" s="23"/>
      <c r="B32" s="49">
        <f>IF($C$30&gt;1,0,3)</f>
        <v>3</v>
      </c>
      <c r="C32" s="45">
        <f>2*ASIN(0.5*F31*C31/$F$6-SIN($C$30))-0.5</f>
        <v>-0.22870467886172641</v>
      </c>
      <c r="D32" s="44">
        <f>B32*COS(C32)</f>
        <v>2.9218826465753396</v>
      </c>
      <c r="E32" s="50">
        <f>B32*SIN(C32)</f>
        <v>-0.68014836590400474</v>
      </c>
      <c r="F32" s="4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7" x14ac:dyDescent="0.2">
      <c r="A33" s="23"/>
      <c r="B33" s="51">
        <v>8</v>
      </c>
      <c r="C33" s="51">
        <v>800</v>
      </c>
      <c r="D33" s="23">
        <v>0</v>
      </c>
      <c r="E33" s="43">
        <v>0</v>
      </c>
      <c r="F33" s="47">
        <f>C6</f>
        <v>1</v>
      </c>
      <c r="G33" s="48" t="s">
        <v>21</v>
      </c>
      <c r="H33" s="23"/>
      <c r="I33" s="23"/>
      <c r="J33" s="23"/>
      <c r="K33" s="23"/>
      <c r="L33" s="23"/>
      <c r="M33" s="23"/>
      <c r="N33" s="23"/>
      <c r="O33" s="23"/>
      <c r="P33" s="23"/>
    </row>
    <row r="34" spans="1:17" x14ac:dyDescent="0.2">
      <c r="A34" s="23"/>
      <c r="B34" s="44">
        <f>IF($C$30&gt;1,0,3)</f>
        <v>3</v>
      </c>
      <c r="C34" s="45">
        <f>2*ASIN(0.5*F33*C33/$F$6-SIN($C$30))-0.5</f>
        <v>0.86010038219530438</v>
      </c>
      <c r="D34" s="44">
        <f>B34*COS(C34)</f>
        <v>1.9570841729305506</v>
      </c>
      <c r="E34" s="50">
        <f>B34*SIN(C34)</f>
        <v>2.2737241565468627</v>
      </c>
      <c r="F34" s="47" t="s">
        <v>13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7" x14ac:dyDescent="0.2">
      <c r="A35" s="23"/>
      <c r="B35" s="51">
        <v>9</v>
      </c>
      <c r="C35" s="51">
        <v>700</v>
      </c>
      <c r="D35" s="23">
        <v>0</v>
      </c>
      <c r="E35" s="43">
        <v>0</v>
      </c>
      <c r="F35" s="47">
        <f>C6</f>
        <v>1</v>
      </c>
      <c r="G35" s="48" t="s">
        <v>22</v>
      </c>
      <c r="H35" s="23"/>
      <c r="I35" s="23"/>
      <c r="J35" s="23"/>
      <c r="K35" s="23"/>
      <c r="L35" s="23"/>
      <c r="M35" s="23"/>
      <c r="N35" s="23"/>
      <c r="O35" s="23"/>
      <c r="P35" s="23"/>
    </row>
    <row r="36" spans="1:17" x14ac:dyDescent="0.2">
      <c r="A36" s="23"/>
      <c r="B36" s="44">
        <f>IF($C$30&gt;1,0,3)</f>
        <v>3</v>
      </c>
      <c r="C36" s="45">
        <f>2*ASIN(0.5*F35*C35/$F$6-SIN($C$30))-0.5</f>
        <v>0.55976521456429595</v>
      </c>
      <c r="D36" s="44">
        <f>B36*COS(C36)</f>
        <v>2.5421394073291763</v>
      </c>
      <c r="E36" s="50">
        <f>B36*SIN(C36)</f>
        <v>1.5929617803651359</v>
      </c>
      <c r="F36" s="47" t="str">
        <f>F34</f>
        <v xml:space="preserve"> 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7" x14ac:dyDescent="0.2">
      <c r="A37" s="2"/>
      <c r="B37" s="3">
        <v>10</v>
      </c>
      <c r="C37" s="3">
        <v>575</v>
      </c>
      <c r="D37" s="2">
        <v>0</v>
      </c>
      <c r="E37" s="4">
        <v>0</v>
      </c>
      <c r="F37" s="5">
        <f>C6</f>
        <v>1</v>
      </c>
      <c r="G37" s="6" t="s">
        <v>23</v>
      </c>
      <c r="H37" s="2"/>
      <c r="I37" s="2"/>
      <c r="J37" s="2"/>
      <c r="K37" s="2"/>
      <c r="L37" s="2"/>
      <c r="M37" s="2"/>
      <c r="N37" s="2"/>
      <c r="O37" s="2"/>
      <c r="P37" s="2"/>
      <c r="Q37" s="12"/>
    </row>
    <row r="38" spans="1:17" x14ac:dyDescent="0.2">
      <c r="A38" s="2"/>
      <c r="B38" s="7">
        <f>IF($C$30&gt;1,0,3)</f>
        <v>3</v>
      </c>
      <c r="C38" s="8">
        <f>2*ASIN(0.5*F37*C37/$F$6-SIN(C30))-0.5</f>
        <v>0.21766653060383923</v>
      </c>
      <c r="D38" s="7">
        <f>B38*COS(C38)</f>
        <v>2.9292120722907335</v>
      </c>
      <c r="E38" s="9">
        <f>B38*SIN(C38)</f>
        <v>0.64785541253139745</v>
      </c>
      <c r="F38" s="5" t="str">
        <f>F36</f>
        <v xml:space="preserve"> 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12"/>
    </row>
    <row r="39" spans="1:17" x14ac:dyDescent="0.2">
      <c r="A39" s="2"/>
      <c r="B39" s="3">
        <v>11</v>
      </c>
      <c r="C39" s="3">
        <v>495</v>
      </c>
      <c r="D39" s="2">
        <v>0</v>
      </c>
      <c r="E39" s="4">
        <v>0</v>
      </c>
      <c r="F39" s="5">
        <f>C6</f>
        <v>1</v>
      </c>
      <c r="G39" s="6" t="s">
        <v>24</v>
      </c>
      <c r="H39" s="2"/>
      <c r="I39" s="2"/>
      <c r="J39" s="2"/>
      <c r="K39" s="2"/>
      <c r="L39" s="2"/>
      <c r="M39" s="2"/>
      <c r="N39" s="2"/>
      <c r="O39" s="2"/>
      <c r="P39" s="2"/>
      <c r="Q39" s="12"/>
    </row>
    <row r="40" spans="1:17" x14ac:dyDescent="0.2">
      <c r="A40" s="2"/>
      <c r="B40" s="7">
        <f>IF($C$30&gt;1,0,3)</f>
        <v>3</v>
      </c>
      <c r="C40" s="8">
        <f>2*ASIN(0.5*F39*C39/$F$6-SIN($C$30))-0.5</f>
        <v>1.0447775884648625E-2</v>
      </c>
      <c r="D40" s="7">
        <f>B40*COS(C40)</f>
        <v>2.9998362674579706</v>
      </c>
      <c r="E40" s="9">
        <f>B40*SIN(C40)</f>
        <v>3.1342757438236404E-2</v>
      </c>
      <c r="F40" s="5" t="str">
        <f>F38</f>
        <v xml:space="preserve"> 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12"/>
    </row>
    <row r="41" spans="1:17" x14ac:dyDescent="0.2">
      <c r="A41" s="2"/>
      <c r="B41" s="3">
        <v>12</v>
      </c>
      <c r="C41" s="3">
        <v>530</v>
      </c>
      <c r="D41" s="2">
        <v>0</v>
      </c>
      <c r="E41" s="4">
        <v>0</v>
      </c>
      <c r="F41" s="5">
        <f>C6</f>
        <v>1</v>
      </c>
      <c r="G41" s="6" t="s">
        <v>25</v>
      </c>
      <c r="H41" s="2"/>
      <c r="I41" s="2"/>
      <c r="J41" s="2"/>
      <c r="K41" s="2"/>
      <c r="L41" s="2"/>
      <c r="M41" s="2"/>
      <c r="N41" s="2"/>
      <c r="O41" s="2"/>
      <c r="P41" s="2"/>
      <c r="Q41" s="12"/>
    </row>
    <row r="42" spans="1:17" x14ac:dyDescent="0.2">
      <c r="A42" s="2"/>
      <c r="B42" s="7">
        <f>IF($C$30&gt;1,0,3)</f>
        <v>3</v>
      </c>
      <c r="C42" s="8">
        <f>2*ASIN(0.5*F41*C41/$F$6-SIN($C$30))-0.5</f>
        <v>0.10027602129649016</v>
      </c>
      <c r="D42" s="7">
        <f>B42*COS(C42)</f>
        <v>2.984929713677138</v>
      </c>
      <c r="E42" s="9">
        <f>B42*SIN(C42)</f>
        <v>0.30032416554003577</v>
      </c>
      <c r="F42" s="5" t="str">
        <f>F40</f>
        <v xml:space="preserve"> 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12"/>
    </row>
    <row r="43" spans="1:17" x14ac:dyDescent="0.2">
      <c r="A43" s="2"/>
      <c r="B43" s="3">
        <v>13</v>
      </c>
      <c r="C43" s="3">
        <v>450</v>
      </c>
      <c r="D43" s="2">
        <v>0</v>
      </c>
      <c r="E43" s="4">
        <v>0</v>
      </c>
      <c r="F43" s="5">
        <f>C6</f>
        <v>1</v>
      </c>
      <c r="G43" s="6" t="s">
        <v>26</v>
      </c>
      <c r="H43" s="2"/>
      <c r="I43" s="2"/>
      <c r="J43" s="2"/>
      <c r="K43" s="2"/>
      <c r="L43" s="2"/>
      <c r="M43" s="2"/>
      <c r="N43" s="2"/>
      <c r="O43" s="2"/>
      <c r="P43" s="2"/>
      <c r="Q43" s="12"/>
    </row>
    <row r="44" spans="1:17" x14ac:dyDescent="0.2">
      <c r="A44" s="2"/>
      <c r="B44" s="7">
        <f>IF($C$30&gt;1,0,3)</f>
        <v>3</v>
      </c>
      <c r="C44" s="8">
        <f>2*ASIN(0.5*F43*C43/$F$6-SIN($C$30))-0.5</f>
        <v>-0.10354459436764635</v>
      </c>
      <c r="D44" s="7">
        <f>B44*COS(C44)</f>
        <v>2.9839321391064662</v>
      </c>
      <c r="E44" s="9">
        <f>B44*SIN(C44)</f>
        <v>-0.31007900478347622</v>
      </c>
      <c r="F44" s="5" t="str">
        <f>F42</f>
        <v xml:space="preserve"> 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12"/>
    </row>
    <row r="45" spans="1:17" x14ac:dyDescent="0.2">
      <c r="A45" s="2"/>
      <c r="B45" s="3">
        <v>14</v>
      </c>
      <c r="C45" s="3">
        <v>620</v>
      </c>
      <c r="D45" s="2">
        <v>0</v>
      </c>
      <c r="E45" s="4">
        <v>0</v>
      </c>
      <c r="F45" s="5">
        <f>C6</f>
        <v>1</v>
      </c>
      <c r="G45" s="6" t="s">
        <v>27</v>
      </c>
      <c r="H45" s="2"/>
      <c r="I45" s="2"/>
      <c r="J45" s="2"/>
      <c r="K45" s="2"/>
      <c r="L45" s="2"/>
      <c r="M45" s="2"/>
      <c r="N45" s="2"/>
      <c r="O45" s="2"/>
      <c r="P45" s="2"/>
      <c r="Q45" s="12"/>
    </row>
    <row r="46" spans="1:17" x14ac:dyDescent="0.2">
      <c r="A46" s="2"/>
      <c r="B46" s="7">
        <f>IF($C$30&gt;1,0,3)</f>
        <v>3</v>
      </c>
      <c r="C46" s="8">
        <f>2*ASIN(0.5*F45*C45/$F$6-SIN($C$30))-0.5</f>
        <v>0.33770420132943835</v>
      </c>
      <c r="D46" s="7">
        <f>B46*COS(C46)</f>
        <v>2.8305533987854465</v>
      </c>
      <c r="E46" s="9">
        <f>B46*SIN(C46)</f>
        <v>0.99396552084272805</v>
      </c>
      <c r="F46" s="5" t="str">
        <f>F44</f>
        <v xml:space="preserve"> 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12"/>
    </row>
    <row r="47" spans="1:17" x14ac:dyDescent="0.2">
      <c r="A47" s="2"/>
      <c r="B47" s="3">
        <v>15</v>
      </c>
      <c r="C47" s="3" t="s">
        <v>28</v>
      </c>
      <c r="D47" s="2">
        <f>-D48</f>
        <v>-0.10751038486359013</v>
      </c>
      <c r="E47" s="4">
        <f>-E48</f>
        <v>-0.28007412794916059</v>
      </c>
      <c r="F47" s="5">
        <f>C6</f>
        <v>1</v>
      </c>
      <c r="G47" s="10" t="s">
        <v>29</v>
      </c>
      <c r="H47" s="2"/>
      <c r="I47" s="2"/>
      <c r="J47" s="2"/>
      <c r="K47" s="2"/>
      <c r="L47" s="2"/>
      <c r="M47" s="2"/>
      <c r="N47" s="2"/>
      <c r="O47" s="2"/>
      <c r="P47" s="2"/>
      <c r="Q47" s="12"/>
    </row>
    <row r="48" spans="1:17" x14ac:dyDescent="0.2">
      <c r="A48" s="2"/>
      <c r="B48" s="7">
        <v>0.30000000000000004</v>
      </c>
      <c r="C48" s="8">
        <f>-(G6-90)/(360/(2*PI()))</f>
        <v>1.2042771838760873</v>
      </c>
      <c r="D48" s="7">
        <f>B48*COS(C48)</f>
        <v>0.10751038486359013</v>
      </c>
      <c r="E48" s="9">
        <f>B48*SIN(C48)</f>
        <v>0.28007412794916059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12"/>
    </row>
    <row r="49" spans="1:17" x14ac:dyDescent="0.2">
      <c r="A49" s="2"/>
      <c r="B49" s="3">
        <v>16</v>
      </c>
      <c r="C49" s="6" t="s">
        <v>30</v>
      </c>
      <c r="D49" s="2">
        <v>0</v>
      </c>
      <c r="E49" s="4">
        <v>0</v>
      </c>
      <c r="F49" s="4">
        <v>0</v>
      </c>
      <c r="G49" s="2" t="s">
        <v>31</v>
      </c>
      <c r="H49" s="2"/>
      <c r="I49" s="2"/>
      <c r="J49" s="2"/>
      <c r="K49" s="2"/>
      <c r="L49" s="2"/>
      <c r="M49" s="2"/>
      <c r="N49" s="2"/>
      <c r="O49" s="2"/>
      <c r="P49" s="2"/>
      <c r="Q49" s="12"/>
    </row>
    <row r="50" spans="1:17" x14ac:dyDescent="0.2">
      <c r="A50" s="2"/>
      <c r="B50" s="7" t="e">
        <f>IF(F54&gt;1.5,0,3)</f>
        <v>#VALUE!</v>
      </c>
      <c r="C50" s="8">
        <f>2*ASIN(0.5*F49*F49/$F$6-SIN($C$30))-0.5</f>
        <v>-1.2330382858376185</v>
      </c>
      <c r="D50" s="7" t="e">
        <f>B50*COS(C50)</f>
        <v>#VALUE!</v>
      </c>
      <c r="E50" s="9" t="e">
        <f>B50*SIN(C50)</f>
        <v>#VALUE!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2"/>
    </row>
    <row r="51" spans="1:17" x14ac:dyDescent="0.2">
      <c r="A51" s="2"/>
      <c r="B51" s="3">
        <v>17</v>
      </c>
      <c r="C51" s="6" t="s">
        <v>32</v>
      </c>
      <c r="D51" s="2">
        <v>0</v>
      </c>
      <c r="E51" s="4">
        <v>0</v>
      </c>
      <c r="F51" s="2"/>
      <c r="G51" s="2" t="s">
        <v>33</v>
      </c>
      <c r="H51" s="2"/>
      <c r="I51" s="2"/>
      <c r="J51" s="2"/>
      <c r="K51" s="2"/>
      <c r="L51" s="2"/>
      <c r="M51" s="2"/>
      <c r="N51" s="2"/>
      <c r="O51" s="2"/>
      <c r="P51" s="2"/>
      <c r="Q51" s="12"/>
    </row>
    <row r="52" spans="1:17" x14ac:dyDescent="0.2">
      <c r="A52" s="2"/>
      <c r="B52" s="7">
        <v>3</v>
      </c>
      <c r="C52" s="8">
        <v>0.5</v>
      </c>
      <c r="D52" s="7">
        <f>B52*COS(C52)</f>
        <v>2.6327476856711183</v>
      </c>
      <c r="E52" s="9">
        <f>B52*SIN(C52)</f>
        <v>1.438276615812609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2"/>
    </row>
    <row r="53" spans="1:17" x14ac:dyDescent="0.2">
      <c r="A53" s="2"/>
      <c r="B53" s="2"/>
      <c r="C53" s="2"/>
      <c r="D53" s="2"/>
      <c r="E53" s="2"/>
      <c r="F53" s="2" t="s">
        <v>34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</row>
    <row r="54" spans="1:17" x14ac:dyDescent="0.2">
      <c r="A54" s="2"/>
      <c r="B54" s="2"/>
      <c r="C54" s="2"/>
      <c r="D54" s="2"/>
      <c r="E54" s="2"/>
      <c r="F54" s="2" t="e">
        <f>ABS(C52+C18)</f>
        <v>#VALUE!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</row>
    <row r="55" spans="1:1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</row>
    <row r="56" spans="1:1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</row>
    <row r="57" spans="1:17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</row>
    <row r="87" spans="2:2" x14ac:dyDescent="0.2">
      <c r="B87" s="1">
        <v>100</v>
      </c>
    </row>
  </sheetData>
  <sheetProtection selectLockedCells="1" selectUnlockedCells="1"/>
  <mergeCells count="3">
    <mergeCell ref="B13:G13"/>
    <mergeCell ref="B9:G9"/>
    <mergeCell ref="B3:F3"/>
  </mergeCell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 r:id="rId1"/>
  <headerFooter alignWithMargins="0">
    <oddHeader>&amp;C&amp;A</oddHeader>
    <oddFooter>&amp;CPage &amp;P</oddFooter>
  </headerFooter>
  <ignoredErrors>
    <ignoredError sqref="D34:E46 D51:E52 C33:C50" unlockedFormula="1"/>
    <ignoredError sqref="F30:F34 F48:F54 B31:B32" evalError="1"/>
    <ignoredError sqref="D48:E50 F35 F46:F47 B33:B50" evalError="1" unlockedFormula="1"/>
    <ignoredError sqref="F36:F45 D47:E47" evalError="1" formula="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crollbar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9</xdr:row>
                    <xdr:rowOff>9525</xdr:rowOff>
                  </from>
                  <to>
                    <xdr:col>6</xdr:col>
                    <xdr:colOff>866775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pinButton">
              <controlPr defaultSize="0" autoFill="0" autoLine="0" autoPict="0">
                <anchor moveWithCells="1" sizeWithCells="1">
                  <from>
                    <xdr:col>1</xdr:col>
                    <xdr:colOff>190500</xdr:colOff>
                    <xdr:row>3</xdr:row>
                    <xdr:rowOff>19050</xdr:rowOff>
                  </from>
                  <to>
                    <xdr:col>1</xdr:col>
                    <xdr:colOff>390525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Scrollbar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13</xdr:row>
                    <xdr:rowOff>9525</xdr:rowOff>
                  </from>
                  <to>
                    <xdr:col>6</xdr:col>
                    <xdr:colOff>847725</xdr:colOff>
                    <xdr:row>14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Diffraction w Rotating Grating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 Employee</dc:creator>
  <cp:lastModifiedBy>Anthony</cp:lastModifiedBy>
  <dcterms:created xsi:type="dcterms:W3CDTF">2016-08-24T21:45:11Z</dcterms:created>
  <dcterms:modified xsi:type="dcterms:W3CDTF">2016-08-26T19:09:07Z</dcterms:modified>
</cp:coreProperties>
</file>