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bookViews>
    <workbookView xWindow="165" yWindow="0" windowWidth="25605" windowHeight="16065"/>
  </bookViews>
  <sheets>
    <sheet name="Operating Lease Converter" sheetId="1" r:id="rId1"/>
    <sheet name="Sheet3" sheetId="3" state="hidden" r:id="rId2"/>
  </sheets>
  <calcPr calcId="145621" iterate="1" iterateCount="2000" concurrentCalc="0"/>
</workbook>
</file>

<file path=xl/calcChain.xml><?xml version="1.0" encoding="utf-8"?>
<calcChain xmlns="http://schemas.openxmlformats.org/spreadsheetml/2006/main">
  <c r="C34" i="1" l="1"/>
  <c r="B34" i="1"/>
  <c r="D34" i="1"/>
  <c r="C35" i="1"/>
  <c r="B35" i="1"/>
  <c r="D35" i="1"/>
  <c r="C36" i="1"/>
  <c r="B36" i="1"/>
  <c r="D36" i="1"/>
  <c r="C37" i="1"/>
  <c r="B37" i="1"/>
  <c r="D37" i="1"/>
  <c r="C38" i="1"/>
  <c r="B38" i="1"/>
  <c r="D38" i="1"/>
  <c r="E30" i="1"/>
  <c r="C39" i="1"/>
  <c r="D39" i="1"/>
  <c r="D40" i="1"/>
  <c r="E43" i="1"/>
  <c r="E48" i="1"/>
  <c r="E49" i="1"/>
  <c r="E50" i="1"/>
  <c r="E51" i="1"/>
  <c r="E44" i="1"/>
  <c r="B39" i="1"/>
</calcChain>
</file>

<file path=xl/comments1.xml><?xml version="1.0" encoding="utf-8"?>
<comments xmlns="http://schemas.openxmlformats.org/spreadsheetml/2006/main">
  <authors>
    <author>Aswath Damodaran</author>
  </authors>
  <commentList>
    <comment ref="D21" authorId="0">
      <text>
        <r>
          <rPr>
            <sz val="9"/>
            <color indexed="81"/>
            <rFont val="Geneva"/>
          </rPr>
          <t>If your company is rated, use the actual rating. If you want to use a synthetic rating, use the synthetic ratings worksheet (available under spreadsheets).</t>
        </r>
      </text>
    </comment>
    <comment ref="E43" authorId="0">
      <text>
        <r>
          <rPr>
            <sz val="9"/>
            <color indexed="81"/>
            <rFont val="Geneva"/>
          </rPr>
          <t>I have used an approximation here. If you want to see the more complete adjustment, see below.</t>
        </r>
      </text>
    </comment>
  </commentList>
</comments>
</file>

<file path=xl/sharedStrings.xml><?xml version="1.0" encoding="utf-8"?>
<sst xmlns="http://schemas.openxmlformats.org/spreadsheetml/2006/main" count="27" uniqueCount="25">
  <si>
    <t>Full Operating lease adjustment</t>
  </si>
  <si>
    <t>Adjusted Operating Income</t>
  </si>
  <si>
    <t>Operating Lease Converter</t>
  </si>
  <si>
    <t>Inputs</t>
  </si>
  <si>
    <t>Operating Lease Commitments (From footnote to financials)</t>
  </si>
  <si>
    <t>Year</t>
  </si>
  <si>
    <t>Commitment</t>
  </si>
  <si>
    <t>6 and beyond</t>
  </si>
  <si>
    <t>From the current financial statements, enter the following</t>
  </si>
  <si>
    <t>Output</t>
  </si>
  <si>
    <t>Converting Operating Leases into debt</t>
  </si>
  <si>
    <t>Present Value</t>
  </si>
  <si>
    <t>Restated Financials</t>
  </si>
  <si>
    <t>Reported Operating Income (EBIT)</t>
  </si>
  <si>
    <t>Reported Debt</t>
  </si>
  <si>
    <t>Reported Interest Expenses</t>
  </si>
  <si>
    <t>Number of years embedded in yr 6 estimate</t>
  </si>
  <si>
    <t>Operating Income with Operating leases reclassified as debt</t>
  </si>
  <si>
    <t>Debt with Operating leases reclassified as debt</t>
  </si>
  <si>
    <t>Reported Operating income</t>
  </si>
  <si>
    <t xml:space="preserve"> + Current year's operating lease expense</t>
  </si>
  <si>
    <t xml:space="preserve"> - Depreciation on leased asset</t>
  </si>
  <si>
    <t>Debt Value of leases</t>
  </si>
  <si>
    <t>Operating lease expense in current year</t>
  </si>
  <si>
    <t>Pre-tax Cost of Debt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</si>
</sst>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7">
    <font>
      <sz val="9"/>
      <name val="Geneva"/>
    </font>
    <font>
      <sz val="9"/>
      <name val="Geneva"/>
    </font>
    <font>
      <sz val="8"/>
      <name val="Geneva"/>
    </font>
    <font>
      <sz val="9"/>
      <color indexed="81"/>
      <name val="Geneva"/>
    </font>
    <font>
      <sz val="14"/>
      <name val="Times"/>
    </font>
    <font>
      <sz val="12"/>
      <name val="Calibri Light"/>
      <family val="2"/>
    </font>
    <font>
      <sz val="11"/>
      <name val="Calibri Light"/>
      <family val="2"/>
    </font>
    <font>
      <b/>
      <sz val="24"/>
      <name val="Cambria"/>
      <family val="1"/>
      <scheme val="major"/>
    </font>
    <font>
      <b/>
      <sz val="24"/>
      <name val="Book Antiqua"/>
      <family val="1"/>
    </font>
    <font>
      <b/>
      <sz val="12"/>
      <color theme="0"/>
      <name val="Constantia"/>
      <family val="1"/>
    </font>
    <font>
      <sz val="11"/>
      <color theme="0"/>
      <name val="Constantia"/>
      <family val="1"/>
    </font>
    <font>
      <sz val="11"/>
      <name val="Constantia"/>
      <family val="1"/>
    </font>
    <font>
      <sz val="9"/>
      <name val="Constantia"/>
      <family val="1"/>
    </font>
    <font>
      <b/>
      <sz val="11"/>
      <name val="Constantia"/>
      <family val="1"/>
    </font>
    <font>
      <b/>
      <sz val="16"/>
      <color theme="0"/>
      <name val="Constantia"/>
      <family val="1"/>
    </font>
    <font>
      <sz val="16"/>
      <name val="Constantia"/>
      <family val="1"/>
    </font>
    <font>
      <sz val="16"/>
      <color theme="0"/>
      <name val="Constantia"/>
      <family val="1"/>
    </font>
  </fonts>
  <fills count="6">
    <fill>
      <patternFill patternType="none"/>
    </fill>
    <fill>
      <patternFill patternType="gray125"/>
    </fill>
    <fill>
      <patternFill patternType="solid">
        <fgColor rgb="FFEEE8DA"/>
        <bgColor indexed="64"/>
      </patternFill>
    </fill>
    <fill>
      <patternFill patternType="solid">
        <fgColor rgb="FFE6E9F2"/>
        <bgColor indexed="64"/>
      </patternFill>
    </fill>
    <fill>
      <patternFill patternType="solid">
        <fgColor theme="9" tint="-0.249977111117893"/>
        <bgColor indexed="64"/>
      </patternFill>
    </fill>
    <fill>
      <patternFill patternType="solid">
        <fgColor theme="3"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theme="9" tint="-0.24994659260841701"/>
      </bottom>
      <diagonal/>
    </border>
    <border>
      <left style="thin">
        <color indexed="64"/>
      </left>
      <right style="thin">
        <color indexed="64"/>
      </right>
      <top style="thin">
        <color theme="9" tint="-0.24994659260841701"/>
      </top>
      <bottom style="thin">
        <color theme="9" tint="-0.24994659260841701"/>
      </bottom>
      <diagonal/>
    </border>
    <border>
      <left style="thin">
        <color indexed="64"/>
      </left>
      <right style="thin">
        <color indexed="64"/>
      </right>
      <top style="thin">
        <color theme="9" tint="-0.24994659260841701"/>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style="thin">
        <color indexed="64"/>
      </top>
      <bottom style="medium">
        <color auto="1"/>
      </bottom>
      <diagonal/>
    </border>
  </borders>
  <cellStyleXfs count="2">
    <xf numFmtId="0" fontId="0" fillId="0" borderId="0"/>
    <xf numFmtId="44" fontId="1" fillId="0" borderId="0" applyFont="0" applyFill="0" applyBorder="0" applyAlignment="0" applyProtection="0"/>
  </cellStyleXfs>
  <cellXfs count="66">
    <xf numFmtId="0" fontId="0" fillId="0" borderId="0" xfId="0"/>
    <xf numFmtId="0" fontId="0" fillId="0" borderId="0" xfId="0" applyFont="1"/>
    <xf numFmtId="0" fontId="4" fillId="0" borderId="0" xfId="0" applyFont="1" applyAlignment="1">
      <alignment horizontal="centerContinuous"/>
    </xf>
    <xf numFmtId="0" fontId="4" fillId="0" borderId="0" xfId="0" applyFont="1"/>
    <xf numFmtId="0" fontId="5" fillId="0" borderId="0" xfId="0" applyFont="1" applyAlignment="1">
      <alignment horizontal="centerContinuous"/>
    </xf>
    <xf numFmtId="0" fontId="5" fillId="0" borderId="0" xfId="0" applyFont="1"/>
    <xf numFmtId="0" fontId="5" fillId="0" borderId="0" xfId="0" applyFont="1" applyBorder="1" applyAlignment="1">
      <alignment horizontal="centerContinuous"/>
    </xf>
    <xf numFmtId="0" fontId="5" fillId="0" borderId="0" xfId="0" applyFont="1" applyAlignment="1">
      <alignment horizontal="left"/>
    </xf>
    <xf numFmtId="0" fontId="6" fillId="0" borderId="0" xfId="0" applyFont="1"/>
    <xf numFmtId="0" fontId="5" fillId="0" borderId="0" xfId="0" applyFont="1" applyBorder="1" applyAlignment="1">
      <alignment horizontal="left"/>
    </xf>
    <xf numFmtId="0" fontId="7"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8" fillId="0" borderId="0" xfId="0" applyFont="1" applyAlignment="1">
      <alignment horizontal="center" vertical="center"/>
    </xf>
    <xf numFmtId="0" fontId="9" fillId="4" borderId="0" xfId="0" applyFont="1" applyFill="1" applyAlignment="1">
      <alignment vertical="center"/>
    </xf>
    <xf numFmtId="0" fontId="10" fillId="4" borderId="0" xfId="0" applyFont="1" applyFill="1" applyAlignment="1">
      <alignment vertical="center"/>
    </xf>
    <xf numFmtId="0" fontId="11" fillId="0" borderId="0" xfId="0" applyFont="1"/>
    <xf numFmtId="0" fontId="11" fillId="0" borderId="0" xfId="0" applyFont="1" applyAlignment="1">
      <alignment vertical="center"/>
    </xf>
    <xf numFmtId="44" fontId="11" fillId="3" borderId="1" xfId="1" applyFont="1" applyFill="1" applyBorder="1" applyAlignment="1">
      <alignment vertical="center"/>
    </xf>
    <xf numFmtId="0" fontId="12" fillId="0" borderId="0" xfId="0" applyFont="1"/>
    <xf numFmtId="0" fontId="13" fillId="0" borderId="1" xfId="0" applyFont="1" applyBorder="1" applyAlignment="1">
      <alignment horizontal="center"/>
    </xf>
    <xf numFmtId="0" fontId="13" fillId="0" borderId="1" xfId="0" applyFont="1" applyBorder="1" applyAlignment="1">
      <alignment horizontal="center" vertical="center"/>
    </xf>
    <xf numFmtId="0" fontId="11" fillId="0" borderId="1" xfId="0" applyFont="1" applyBorder="1" applyAlignment="1">
      <alignment horizontal="center"/>
    </xf>
    <xf numFmtId="44" fontId="11" fillId="3" borderId="5" xfId="1" applyNumberFormat="1" applyFont="1" applyFill="1" applyBorder="1" applyAlignment="1">
      <alignment vertical="center"/>
    </xf>
    <xf numFmtId="44" fontId="11" fillId="3" borderId="6" xfId="1" applyNumberFormat="1" applyFont="1" applyFill="1" applyBorder="1" applyAlignment="1">
      <alignment vertical="center"/>
    </xf>
    <xf numFmtId="44" fontId="11" fillId="3" borderId="7" xfId="1" applyNumberFormat="1" applyFont="1" applyFill="1" applyBorder="1" applyAlignment="1">
      <alignment vertical="center"/>
    </xf>
    <xf numFmtId="10" fontId="11" fillId="3" borderId="3" xfId="0" applyNumberFormat="1" applyFont="1" applyFill="1" applyBorder="1" applyAlignment="1">
      <alignment horizontal="center" vertical="center"/>
    </xf>
    <xf numFmtId="44" fontId="11" fillId="3" borderId="5" xfId="1" applyFont="1" applyFill="1" applyBorder="1" applyAlignment="1">
      <alignment vertical="center"/>
    </xf>
    <xf numFmtId="44" fontId="11" fillId="3" borderId="6" xfId="1" applyFont="1" applyFill="1" applyBorder="1" applyAlignment="1">
      <alignment vertical="center"/>
    </xf>
    <xf numFmtId="44" fontId="11" fillId="3" borderId="7" xfId="1" applyFont="1" applyFill="1" applyBorder="1" applyAlignment="1">
      <alignment vertical="center"/>
    </xf>
    <xf numFmtId="0" fontId="13" fillId="2" borderId="1" xfId="0" applyFont="1" applyFill="1" applyBorder="1" applyAlignment="1">
      <alignment horizontal="center" vertical="center"/>
    </xf>
    <xf numFmtId="44" fontId="13" fillId="2" borderId="1" xfId="0" applyNumberFormat="1" applyFont="1" applyFill="1" applyBorder="1" applyAlignment="1">
      <alignment vertical="center"/>
    </xf>
    <xf numFmtId="44" fontId="13" fillId="2" borderId="1" xfId="1" applyFont="1" applyFill="1" applyBorder="1" applyAlignment="1">
      <alignment vertical="center"/>
    </xf>
    <xf numFmtId="0" fontId="11" fillId="0" borderId="2" xfId="0" applyFont="1" applyBorder="1" applyAlignment="1">
      <alignment horizontal="center"/>
    </xf>
    <xf numFmtId="44" fontId="13" fillId="2" borderId="2" xfId="0" applyNumberFormat="1" applyFont="1" applyFill="1" applyBorder="1" applyAlignment="1">
      <alignment vertical="center"/>
    </xf>
    <xf numFmtId="44" fontId="13" fillId="2" borderId="2" xfId="1" applyFont="1" applyFill="1" applyBorder="1" applyAlignment="1">
      <alignment vertical="center"/>
    </xf>
    <xf numFmtId="0" fontId="11" fillId="0" borderId="3" xfId="0" applyFont="1" applyBorder="1" applyAlignment="1">
      <alignment horizontal="center"/>
    </xf>
    <xf numFmtId="0" fontId="11" fillId="0" borderId="3" xfId="0" applyFont="1" applyBorder="1" applyAlignment="1">
      <alignment vertical="center"/>
    </xf>
    <xf numFmtId="44" fontId="13" fillId="2" borderId="3" xfId="0" applyNumberFormat="1" applyFont="1" applyFill="1" applyBorder="1" applyAlignment="1">
      <alignment vertical="center"/>
    </xf>
    <xf numFmtId="44" fontId="13" fillId="2" borderId="4" xfId="0" applyNumberFormat="1" applyFont="1" applyFill="1" applyBorder="1" applyAlignment="1">
      <alignment vertical="center"/>
    </xf>
    <xf numFmtId="0" fontId="11" fillId="0" borderId="8" xfId="0" applyFont="1" applyBorder="1"/>
    <xf numFmtId="0" fontId="11" fillId="0" borderId="9" xfId="0" applyFont="1" applyBorder="1"/>
    <xf numFmtId="0" fontId="11" fillId="0" borderId="9" xfId="0" applyFont="1" applyBorder="1" applyAlignment="1">
      <alignment vertical="center"/>
    </xf>
    <xf numFmtId="164" fontId="13" fillId="2" borderId="10" xfId="0" applyNumberFormat="1" applyFont="1" applyFill="1" applyBorder="1" applyAlignment="1">
      <alignment vertical="center"/>
    </xf>
    <xf numFmtId="0" fontId="11" fillId="0" borderId="11" xfId="0" applyFont="1" applyBorder="1"/>
    <xf numFmtId="0" fontId="11" fillId="0" borderId="0" xfId="0" applyFont="1" applyBorder="1"/>
    <xf numFmtId="0" fontId="11" fillId="0" borderId="0" xfId="0" applyFont="1" applyBorder="1" applyAlignment="1">
      <alignment vertical="center"/>
    </xf>
    <xf numFmtId="164" fontId="13" fillId="2" borderId="12" xfId="0" applyNumberFormat="1" applyFont="1" applyFill="1" applyBorder="1" applyAlignment="1">
      <alignment vertical="center"/>
    </xf>
    <xf numFmtId="0" fontId="11" fillId="0" borderId="13" xfId="0" applyFont="1" applyBorder="1"/>
    <xf numFmtId="0" fontId="11" fillId="0" borderId="14" xfId="0" applyFont="1" applyBorder="1"/>
    <xf numFmtId="0" fontId="11" fillId="0" borderId="14" xfId="0" applyFont="1" applyBorder="1" applyAlignment="1">
      <alignment vertical="center"/>
    </xf>
    <xf numFmtId="164" fontId="13" fillId="2" borderId="15" xfId="0" applyNumberFormat="1" applyFont="1" applyFill="1" applyBorder="1" applyAlignment="1">
      <alignment vertical="center"/>
    </xf>
    <xf numFmtId="0" fontId="9" fillId="5" borderId="0" xfId="0" applyFont="1" applyFill="1" applyAlignment="1">
      <alignment vertical="center"/>
    </xf>
    <xf numFmtId="0" fontId="10" fillId="5" borderId="0" xfId="0" applyFont="1" applyFill="1" applyAlignment="1">
      <alignment vertical="center"/>
    </xf>
    <xf numFmtId="44" fontId="10" fillId="5" borderId="0" xfId="1" applyFont="1" applyFill="1" applyBorder="1" applyAlignment="1">
      <alignment vertical="center"/>
    </xf>
    <xf numFmtId="0" fontId="11" fillId="5" borderId="0" xfId="0" applyFont="1" applyFill="1"/>
    <xf numFmtId="0" fontId="14" fillId="5" borderId="0" xfId="0" applyFont="1" applyFill="1" applyAlignment="1">
      <alignment vertical="center"/>
    </xf>
    <xf numFmtId="0" fontId="15" fillId="4" borderId="0" xfId="0" applyFont="1" applyFill="1"/>
    <xf numFmtId="0" fontId="14" fillId="4" borderId="0" xfId="0" applyFont="1" applyFill="1" applyAlignment="1">
      <alignment vertical="center"/>
    </xf>
    <xf numFmtId="0" fontId="16" fillId="4" borderId="0" xfId="0" applyFont="1" applyFill="1" applyAlignment="1">
      <alignment vertical="center"/>
    </xf>
    <xf numFmtId="0" fontId="15" fillId="0" borderId="0" xfId="0" applyFont="1" applyFill="1"/>
    <xf numFmtId="0" fontId="14" fillId="0" borderId="0" xfId="0" applyFont="1" applyFill="1" applyAlignment="1">
      <alignment vertical="center"/>
    </xf>
    <xf numFmtId="0" fontId="16" fillId="0" borderId="0" xfId="0" applyFont="1" applyFill="1" applyAlignment="1">
      <alignment vertical="center"/>
    </xf>
    <xf numFmtId="0" fontId="11" fillId="0" borderId="0" xfId="0" applyFont="1" applyFill="1"/>
    <xf numFmtId="0" fontId="10" fillId="0" borderId="0" xfId="0" applyFont="1" applyFill="1" applyAlignment="1">
      <alignment vertical="center"/>
    </xf>
    <xf numFmtId="44" fontId="10" fillId="0" borderId="0" xfId="1" applyFont="1" applyFill="1" applyBorder="1" applyAlignment="1">
      <alignment vertical="center"/>
    </xf>
  </cellXfs>
  <cellStyles count="2">
    <cellStyle name="Currency" xfId="1" builtinId="4"/>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BDBD"/>
      <color rgb="FFFEDADA"/>
      <color rgb="FFFF8B8B"/>
      <color rgb="FFEEE8DA"/>
      <color rgb="FFE6E9F2"/>
      <color rgb="FFE1E5E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76201</xdr:colOff>
      <xdr:row>2</xdr:row>
      <xdr:rowOff>114300</xdr:rowOff>
    </xdr:from>
    <xdr:ext cx="8829674" cy="609013"/>
    <xdr:sp macro="" textlink="">
      <xdr:nvSpPr>
        <xdr:cNvPr id="2" name="TextBox 1"/>
        <xdr:cNvSpPr txBox="1"/>
      </xdr:nvSpPr>
      <xdr:spPr>
        <a:xfrm>
          <a:off x="257176" y="819150"/>
          <a:ext cx="8829674" cy="609013"/>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spAutoFit/>
        </a:bodyPr>
        <a:lstStyle/>
        <a:p>
          <a:r>
            <a:rPr lang="en-US" sz="1100"/>
            <a:t>Operating lease expenses are really financial expenses, and should be treated as such. Accounting standards allow them to</a:t>
          </a:r>
          <a:r>
            <a:rPr lang="en-US" sz="1100" baseline="0"/>
            <a:t> be treated as operating expenses. This program will convert commitments to make operating leases into debt and adjust the operating income accordingly, by adding back the imputed interest expense on this debt.</a:t>
          </a:r>
          <a:endParaRPr lang="en-US" sz="1100"/>
        </a:p>
      </xdr:txBody>
    </xdr:sp>
    <xdr:clientData/>
  </xdr:oneCellAnchor>
  <xdr:oneCellAnchor>
    <xdr:from>
      <xdr:col>3</xdr:col>
      <xdr:colOff>114300</xdr:colOff>
      <xdr:row>12</xdr:row>
      <xdr:rowOff>152400</xdr:rowOff>
    </xdr:from>
    <xdr:ext cx="1508298" cy="228600"/>
    <xdr:sp macro="" textlink="">
      <xdr:nvSpPr>
        <xdr:cNvPr id="3" name="TextBox 2"/>
        <xdr:cNvSpPr txBox="1"/>
      </xdr:nvSpPr>
      <xdr:spPr>
        <a:xfrm>
          <a:off x="2895600" y="2647950"/>
          <a:ext cx="1508298" cy="2286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none" rtlCol="0" anchor="ctr">
          <a:noAutofit/>
        </a:bodyPr>
        <a:lstStyle/>
        <a:p>
          <a:r>
            <a:rPr lang="en-US" sz="1100"/>
            <a:t>Year 1 is next year....</a:t>
          </a:r>
        </a:p>
        <a:p>
          <a:endParaRPr lang="en-US" sz="1100"/>
        </a:p>
      </xdr:txBody>
    </xdr:sp>
    <xdr:clientData/>
  </xdr:oneCellAnchor>
  <xdr:twoCellAnchor>
    <xdr:from>
      <xdr:col>5</xdr:col>
      <xdr:colOff>171449</xdr:colOff>
      <xdr:row>23</xdr:row>
      <xdr:rowOff>0</xdr:rowOff>
    </xdr:from>
    <xdr:to>
      <xdr:col>9</xdr:col>
      <xdr:colOff>9524</xdr:colOff>
      <xdr:row>23</xdr:row>
      <xdr:rowOff>200025</xdr:rowOff>
    </xdr:to>
    <xdr:sp macro="" textlink="">
      <xdr:nvSpPr>
        <xdr:cNvPr id="4" name="Rectangular Callout 3"/>
        <xdr:cNvSpPr/>
      </xdr:nvSpPr>
      <xdr:spPr bwMode="auto">
        <a:xfrm>
          <a:off x="5295899" y="5114925"/>
          <a:ext cx="3400425" cy="200025"/>
        </a:xfrm>
        <a:prstGeom prst="wedgeRectCallout">
          <a:avLst>
            <a:gd name="adj1" fmla="val -53762"/>
            <a:gd name="adj2" fmla="val -30784"/>
          </a:avLst>
        </a:prstGeom>
        <a:ln>
          <a:headEnd type="none" w="med" len="med"/>
          <a:tailEnd type="none" w="med" len="med"/>
        </a:ln>
        <a:extLst/>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r>
            <a:rPr lang="en-US" sz="1100"/>
            <a:t>This is the EBIT reported in the current income statement</a:t>
          </a:r>
        </a:p>
      </xdr:txBody>
    </xdr:sp>
    <xdr:clientData/>
  </xdr:twoCellAnchor>
  <xdr:twoCellAnchor>
    <xdr:from>
      <xdr:col>5</xdr:col>
      <xdr:colOff>190499</xdr:colOff>
      <xdr:row>24</xdr:row>
      <xdr:rowOff>57150</xdr:rowOff>
    </xdr:from>
    <xdr:to>
      <xdr:col>9</xdr:col>
      <xdr:colOff>371475</xdr:colOff>
      <xdr:row>25</xdr:row>
      <xdr:rowOff>47625</xdr:rowOff>
    </xdr:to>
    <xdr:sp macro="" textlink="">
      <xdr:nvSpPr>
        <xdr:cNvPr id="6" name="Rectangular Callout 5"/>
        <xdr:cNvSpPr/>
      </xdr:nvSpPr>
      <xdr:spPr bwMode="auto">
        <a:xfrm>
          <a:off x="5314949" y="5410200"/>
          <a:ext cx="3743326" cy="228600"/>
        </a:xfrm>
        <a:prstGeom prst="wedgeRectCallout">
          <a:avLst>
            <a:gd name="adj1" fmla="val -53762"/>
            <a:gd name="adj2" fmla="val -30784"/>
          </a:avLst>
        </a:prstGeom>
        <a:ln>
          <a:headEnd type="none" w="med" len="med"/>
          <a:tailEnd type="none" w="med" len="med"/>
        </a:ln>
        <a:extLst/>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ctr" upright="1"/>
        <a:lstStyle/>
        <a:p>
          <a:pPr algn="l"/>
          <a:r>
            <a:rPr lang="en-US" sz="1100"/>
            <a:t>This is the interest-bearing debt reported on the balance sheet</a:t>
          </a:r>
        </a:p>
      </xdr:txBody>
    </xdr:sp>
    <xdr:clientData/>
  </xdr:twoCellAnchor>
  <xdr:twoCellAnchor>
    <xdr:from>
      <xdr:col>5</xdr:col>
      <xdr:colOff>209549</xdr:colOff>
      <xdr:row>29</xdr:row>
      <xdr:rowOff>47625</xdr:rowOff>
    </xdr:from>
    <xdr:to>
      <xdr:col>9</xdr:col>
      <xdr:colOff>390525</xdr:colOff>
      <xdr:row>30</xdr:row>
      <xdr:rowOff>209550</xdr:rowOff>
    </xdr:to>
    <xdr:sp macro="" textlink="">
      <xdr:nvSpPr>
        <xdr:cNvPr id="7" name="Rectangular Callout 6"/>
        <xdr:cNvSpPr/>
      </xdr:nvSpPr>
      <xdr:spPr bwMode="auto">
        <a:xfrm>
          <a:off x="5333999" y="6353175"/>
          <a:ext cx="3743326" cy="400050"/>
        </a:xfrm>
        <a:prstGeom prst="wedgeRectCallout">
          <a:avLst>
            <a:gd name="adj1" fmla="val -53762"/>
            <a:gd name="adj2" fmla="val -30784"/>
          </a:avLst>
        </a:prstGeom>
        <a:ln>
          <a:headEnd type="none" w="med" len="med"/>
          <a:tailEnd type="none" w="med" len="med"/>
        </a:ln>
        <a:extLst/>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ctr" upright="1"/>
        <a:lstStyle/>
        <a:p>
          <a:pPr algn="l"/>
          <a:r>
            <a:rPr lang="en-US" sz="1100"/>
            <a:t>I use the average lease expense over the first five years to estimate the number of years of expenses in yr 6</a:t>
          </a:r>
        </a:p>
      </xdr:txBody>
    </xdr:sp>
    <xdr:clientData/>
  </xdr:twoCellAnchor>
  <xdr:twoCellAnchor>
    <xdr:from>
      <xdr:col>4</xdr:col>
      <xdr:colOff>238125</xdr:colOff>
      <xdr:row>38</xdr:row>
      <xdr:rowOff>95250</xdr:rowOff>
    </xdr:from>
    <xdr:to>
      <xdr:col>8</xdr:col>
      <xdr:colOff>409575</xdr:colOff>
      <xdr:row>39</xdr:row>
      <xdr:rowOff>66675</xdr:rowOff>
    </xdr:to>
    <xdr:sp macro="" textlink="">
      <xdr:nvSpPr>
        <xdr:cNvPr id="9" name="Rectangular Callout 8"/>
        <xdr:cNvSpPr/>
      </xdr:nvSpPr>
      <xdr:spPr bwMode="auto">
        <a:xfrm>
          <a:off x="4171950" y="8543925"/>
          <a:ext cx="4162425" cy="209550"/>
        </a:xfrm>
        <a:prstGeom prst="wedgeRectCallout">
          <a:avLst>
            <a:gd name="adj1" fmla="val -53762"/>
            <a:gd name="adj2" fmla="val -30784"/>
          </a:avLst>
        </a:prstGeom>
        <a:ln>
          <a:headEnd type="none" w="med" len="med"/>
          <a:tailEnd type="none" w="med" len="med"/>
        </a:ln>
        <a:extLst/>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r>
            <a:rPr lang="en-US" sz="1100"/>
            <a:t>Commitment beyond year 6 converted into an annuity for ten years</a:t>
          </a:r>
        </a:p>
      </xdr:txBody>
    </xdr:sp>
    <xdr:clientData/>
  </xdr:twoCellAnchor>
  <xdr:oneCellAnchor>
    <xdr:from>
      <xdr:col>5</xdr:col>
      <xdr:colOff>666750</xdr:colOff>
      <xdr:row>8</xdr:row>
      <xdr:rowOff>200025</xdr:rowOff>
    </xdr:from>
    <xdr:ext cx="2705099" cy="264560"/>
    <xdr:sp macro="" textlink="">
      <xdr:nvSpPr>
        <xdr:cNvPr id="8" name="TextBox 7"/>
        <xdr:cNvSpPr txBox="1"/>
      </xdr:nvSpPr>
      <xdr:spPr>
        <a:xfrm>
          <a:off x="5791200" y="2314575"/>
          <a:ext cx="2705099" cy="264560"/>
        </a:xfrm>
        <a:prstGeom prst="rect">
          <a:avLst/>
        </a:prstGeom>
        <a:gradFill>
          <a:gsLst>
            <a:gs pos="0">
              <a:srgbClr val="FF8B8B"/>
            </a:gs>
            <a:gs pos="35000">
              <a:srgbClr val="FEDADA"/>
            </a:gs>
            <a:gs pos="100000">
              <a:srgbClr val="FFBDBD"/>
            </a:gs>
          </a:gsLst>
        </a:gradFill>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spAutoFit/>
        </a:bodyPr>
        <a:lstStyle/>
        <a:p>
          <a:r>
            <a:rPr lang="en-US" sz="1100" b="1"/>
            <a:t>Enter Data under</a:t>
          </a:r>
          <a:r>
            <a:rPr lang="en-US" sz="1100" b="1" baseline="0"/>
            <a:t> the Input Section ONLY</a:t>
          </a:r>
          <a:endParaRPr lang="en-US" sz="1100" b="1"/>
        </a:p>
      </xdr:txBody>
    </xdr:sp>
    <xdr:clientData/>
  </xdr:oneCellAnchor>
</xdr:wsDr>
</file>

<file path=xl/theme/theme1.xml><?xml version="1.0" encoding="utf-8"?>
<a:theme xmlns:a="http://schemas.openxmlformats.org/drawingml/2006/main" name="Office Theme">
  <a:themeElements>
    <a:clrScheme name="Flow">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55"/>
  <sheetViews>
    <sheetView showGridLines="0" tabSelected="1" workbookViewId="0">
      <selection activeCell="E10" sqref="E10"/>
    </sheetView>
  </sheetViews>
  <sheetFormatPr defaultRowHeight="12"/>
  <cols>
    <col min="1" max="1" width="2.7109375" style="1" customWidth="1"/>
    <col min="2" max="2" width="21.5703125" style="1" customWidth="1"/>
    <col min="3" max="3" width="17.42578125" style="1" customWidth="1"/>
    <col min="4" max="4" width="17.28515625" style="1" customWidth="1"/>
    <col min="5" max="5" width="17.85546875" style="1" customWidth="1"/>
    <col min="6" max="6" width="14.140625" style="1" customWidth="1"/>
    <col min="7" max="7" width="16.42578125" style="1" customWidth="1"/>
    <col min="8" max="257" width="11.42578125" style="1" customWidth="1"/>
    <col min="258" max="16384" width="9.140625" style="1"/>
  </cols>
  <sheetData>
    <row r="2" spans="1:12" s="3" customFormat="1" ht="43.5" customHeight="1">
      <c r="B2" s="13" t="s">
        <v>2</v>
      </c>
      <c r="C2" s="13"/>
      <c r="D2" s="13"/>
      <c r="E2" s="13"/>
      <c r="F2" s="13"/>
      <c r="G2" s="13"/>
      <c r="H2" s="13"/>
      <c r="I2" s="13"/>
      <c r="J2" s="13"/>
      <c r="K2" s="10"/>
      <c r="L2" s="2"/>
    </row>
    <row r="3" spans="1:12" s="3" customFormat="1" ht="18.75">
      <c r="B3" s="2"/>
      <c r="C3" s="2"/>
      <c r="D3" s="2"/>
      <c r="E3" s="2"/>
      <c r="F3" s="2"/>
      <c r="G3" s="2"/>
      <c r="H3" s="2"/>
      <c r="I3" s="2"/>
      <c r="J3" s="2"/>
      <c r="K3" s="2"/>
      <c r="L3" s="2"/>
    </row>
    <row r="4" spans="1:12" s="5" customFormat="1" ht="15.75">
      <c r="B4" s="9"/>
      <c r="C4" s="6"/>
      <c r="D4" s="6"/>
      <c r="E4" s="6"/>
      <c r="F4" s="6"/>
      <c r="G4" s="6"/>
      <c r="H4" s="6"/>
      <c r="I4" s="6"/>
      <c r="J4" s="6"/>
      <c r="K4" s="6"/>
      <c r="L4" s="4"/>
    </row>
    <row r="5" spans="1:12" s="5" customFormat="1" ht="15.75">
      <c r="B5" s="9"/>
      <c r="C5" s="6"/>
      <c r="D5" s="6"/>
      <c r="E5" s="6"/>
      <c r="F5" s="6"/>
      <c r="G5" s="6"/>
      <c r="H5" s="6"/>
      <c r="I5" s="6"/>
      <c r="J5" s="6"/>
      <c r="K5" s="6"/>
      <c r="L5" s="4"/>
    </row>
    <row r="6" spans="1:12" s="7" customFormat="1" ht="15.75">
      <c r="B6" s="9"/>
      <c r="C6" s="9"/>
      <c r="D6" s="9"/>
      <c r="E6" s="9"/>
      <c r="F6" s="9"/>
      <c r="G6" s="9"/>
      <c r="H6" s="9"/>
      <c r="I6" s="9"/>
      <c r="J6" s="9"/>
      <c r="K6" s="9"/>
    </row>
    <row r="7" spans="1:12" s="3" customFormat="1" ht="18.75">
      <c r="B7" s="2"/>
      <c r="C7" s="2"/>
      <c r="D7" s="2"/>
      <c r="E7" s="2"/>
      <c r="F7" s="2"/>
      <c r="G7" s="2"/>
      <c r="H7" s="2"/>
      <c r="I7" s="2"/>
      <c r="J7" s="2"/>
      <c r="K7" s="2"/>
      <c r="L7" s="2"/>
    </row>
    <row r="8" spans="1:12" s="16" customFormat="1" ht="26.25" customHeight="1">
      <c r="A8" s="57"/>
      <c r="B8" s="58" t="s">
        <v>3</v>
      </c>
      <c r="C8" s="59"/>
      <c r="D8" s="59"/>
      <c r="E8" s="59"/>
      <c r="F8" s="57"/>
      <c r="G8" s="57"/>
      <c r="H8" s="57"/>
      <c r="I8" s="57"/>
      <c r="J8" s="57"/>
    </row>
    <row r="9" spans="1:12" s="63" customFormat="1" ht="18.75" customHeight="1">
      <c r="A9" s="60"/>
      <c r="B9" s="61"/>
      <c r="C9" s="62"/>
      <c r="D9" s="62"/>
      <c r="E9" s="62"/>
      <c r="F9" s="60"/>
      <c r="G9" s="60"/>
      <c r="H9" s="60"/>
      <c r="I9" s="60"/>
      <c r="J9" s="60"/>
    </row>
    <row r="10" spans="1:12" s="16" customFormat="1" ht="18.75" customHeight="1">
      <c r="B10" s="16" t="s">
        <v>23</v>
      </c>
      <c r="C10" s="17"/>
      <c r="D10" s="17"/>
      <c r="E10" s="18">
        <v>5000</v>
      </c>
    </row>
    <row r="11" spans="1:12" s="16" customFormat="1" ht="18.75" customHeight="1">
      <c r="C11" s="17"/>
      <c r="D11" s="17"/>
      <c r="E11" s="19"/>
    </row>
    <row r="12" spans="1:12" s="16" customFormat="1" ht="18.75" customHeight="1">
      <c r="B12" s="14" t="s">
        <v>4</v>
      </c>
      <c r="C12" s="15"/>
      <c r="D12" s="15"/>
      <c r="E12" s="15"/>
    </row>
    <row r="13" spans="1:12" s="16" customFormat="1" ht="18.75" customHeight="1">
      <c r="B13" s="20" t="s">
        <v>5</v>
      </c>
      <c r="C13" s="21" t="s">
        <v>6</v>
      </c>
      <c r="D13" s="17"/>
      <c r="E13" s="17"/>
    </row>
    <row r="14" spans="1:12" s="16" customFormat="1" ht="18.75" customHeight="1">
      <c r="B14" s="22">
        <v>1</v>
      </c>
      <c r="C14" s="23">
        <v>3000</v>
      </c>
      <c r="D14" s="17"/>
      <c r="E14" s="17"/>
    </row>
    <row r="15" spans="1:12" s="16" customFormat="1" ht="18.75" customHeight="1">
      <c r="B15" s="22">
        <v>2</v>
      </c>
      <c r="C15" s="24">
        <v>3500</v>
      </c>
      <c r="D15" s="17"/>
      <c r="E15" s="17"/>
    </row>
    <row r="16" spans="1:12" s="16" customFormat="1" ht="18.75" customHeight="1">
      <c r="B16" s="22">
        <v>3</v>
      </c>
      <c r="C16" s="24">
        <v>2500</v>
      </c>
      <c r="D16" s="17"/>
      <c r="E16" s="17"/>
    </row>
    <row r="17" spans="1:10" s="16" customFormat="1" ht="18.75" customHeight="1">
      <c r="B17" s="22">
        <v>4</v>
      </c>
      <c r="C17" s="24">
        <v>1950</v>
      </c>
      <c r="D17" s="17"/>
      <c r="E17" s="17"/>
    </row>
    <row r="18" spans="1:10" s="16" customFormat="1" ht="18.75" customHeight="1">
      <c r="B18" s="22">
        <v>5</v>
      </c>
      <c r="C18" s="24">
        <v>1680</v>
      </c>
      <c r="D18" s="17"/>
      <c r="E18" s="17"/>
    </row>
    <row r="19" spans="1:10" s="16" customFormat="1" ht="18.75" customHeight="1">
      <c r="B19" s="22" t="s">
        <v>7</v>
      </c>
      <c r="C19" s="25">
        <v>10800</v>
      </c>
      <c r="D19" s="17"/>
      <c r="E19" s="17"/>
    </row>
    <row r="20" spans="1:10" s="16" customFormat="1" ht="18.75" customHeight="1" thickBot="1">
      <c r="C20" s="17"/>
      <c r="D20" s="17"/>
      <c r="E20" s="17"/>
    </row>
    <row r="21" spans="1:10" s="16" customFormat="1" ht="18.75" customHeight="1" thickBot="1">
      <c r="B21" s="16" t="s">
        <v>24</v>
      </c>
      <c r="C21" s="17"/>
      <c r="D21" s="26">
        <v>9.1399999999999995E-2</v>
      </c>
      <c r="E21" s="17"/>
    </row>
    <row r="22" spans="1:10" s="16" customFormat="1" ht="18.75" customHeight="1">
      <c r="C22" s="17"/>
      <c r="D22" s="17"/>
      <c r="E22" s="17"/>
    </row>
    <row r="23" spans="1:10" s="16" customFormat="1" ht="18.75" customHeight="1">
      <c r="B23" s="14" t="s">
        <v>8</v>
      </c>
      <c r="C23" s="15"/>
      <c r="D23" s="15"/>
      <c r="E23" s="15"/>
    </row>
    <row r="24" spans="1:10" s="16" customFormat="1" ht="18.75" customHeight="1">
      <c r="B24" s="16" t="s">
        <v>13</v>
      </c>
      <c r="C24" s="17"/>
      <c r="D24" s="17"/>
      <c r="E24" s="27">
        <v>15000</v>
      </c>
    </row>
    <row r="25" spans="1:10" s="16" customFormat="1" ht="18.75" customHeight="1">
      <c r="B25" s="16" t="s">
        <v>14</v>
      </c>
      <c r="C25" s="17"/>
      <c r="D25" s="17"/>
      <c r="E25" s="28">
        <v>25000</v>
      </c>
    </row>
    <row r="26" spans="1:10" s="16" customFormat="1" ht="18.75" customHeight="1">
      <c r="B26" s="16" t="s">
        <v>15</v>
      </c>
      <c r="C26" s="17"/>
      <c r="D26" s="17"/>
      <c r="E26" s="29">
        <v>2314</v>
      </c>
    </row>
    <row r="27" spans="1:10" s="16" customFormat="1" ht="18.75" customHeight="1">
      <c r="C27" s="17"/>
      <c r="D27" s="17"/>
      <c r="E27" s="19"/>
    </row>
    <row r="28" spans="1:10" s="16" customFormat="1" ht="24" customHeight="1">
      <c r="A28" s="55"/>
      <c r="B28" s="56" t="s">
        <v>9</v>
      </c>
      <c r="C28" s="53"/>
      <c r="D28" s="53"/>
      <c r="E28" s="54"/>
      <c r="F28" s="55"/>
      <c r="G28" s="55"/>
      <c r="H28" s="55"/>
      <c r="I28" s="55"/>
      <c r="J28" s="55"/>
    </row>
    <row r="29" spans="1:10" s="63" customFormat="1" ht="20.25" customHeight="1">
      <c r="B29" s="61"/>
      <c r="C29" s="64"/>
      <c r="D29" s="64"/>
      <c r="E29" s="65"/>
    </row>
    <row r="30" spans="1:10" s="16" customFormat="1" ht="18.75" customHeight="1">
      <c r="B30" s="16" t="s">
        <v>16</v>
      </c>
      <c r="C30" s="17"/>
      <c r="D30" s="17"/>
      <c r="E30" s="30">
        <f>ROUND(C19/AVERAGE(C14:C18),0)</f>
        <v>4</v>
      </c>
    </row>
    <row r="31" spans="1:10" s="16" customFormat="1" ht="18.75" customHeight="1">
      <c r="C31" s="17"/>
      <c r="D31" s="17"/>
      <c r="E31" s="17"/>
    </row>
    <row r="32" spans="1:10" s="16" customFormat="1" ht="18.75" customHeight="1">
      <c r="B32" s="52" t="s">
        <v>10</v>
      </c>
      <c r="C32" s="53"/>
      <c r="D32" s="53"/>
      <c r="E32" s="17"/>
    </row>
    <row r="33" spans="2:6" s="16" customFormat="1" ht="18.75" customHeight="1">
      <c r="B33" s="20" t="s">
        <v>5</v>
      </c>
      <c r="C33" s="21" t="s">
        <v>6</v>
      </c>
      <c r="D33" s="21" t="s">
        <v>11</v>
      </c>
      <c r="E33" s="17"/>
    </row>
    <row r="34" spans="2:6" s="16" customFormat="1" ht="18.75" customHeight="1">
      <c r="B34" s="22">
        <f>B14</f>
        <v>1</v>
      </c>
      <c r="C34" s="31">
        <f>C14</f>
        <v>3000</v>
      </c>
      <c r="D34" s="32">
        <f>C34/(1+$D$21)^B34</f>
        <v>2748.7630566245193</v>
      </c>
      <c r="E34" s="17"/>
    </row>
    <row r="35" spans="2:6" s="16" customFormat="1" ht="18.75" customHeight="1">
      <c r="B35" s="22">
        <f t="shared" ref="B35:C38" si="0">B15</f>
        <v>2</v>
      </c>
      <c r="C35" s="31">
        <f t="shared" si="0"/>
        <v>3500</v>
      </c>
      <c r="D35" s="32">
        <f>C35/(1+$D$21)^B35</f>
        <v>2938.3271327914658</v>
      </c>
      <c r="E35" s="17"/>
    </row>
    <row r="36" spans="2:6" s="16" customFormat="1" ht="18.75" customHeight="1">
      <c r="B36" s="22">
        <f t="shared" si="0"/>
        <v>3</v>
      </c>
      <c r="C36" s="31">
        <f t="shared" si="0"/>
        <v>2500</v>
      </c>
      <c r="D36" s="32">
        <f>C36/(1+$D$21)^B36</f>
        <v>1923.0393025939595</v>
      </c>
      <c r="E36" s="17"/>
    </row>
    <row r="37" spans="2:6" s="16" customFormat="1" ht="18.75" customHeight="1">
      <c r="B37" s="22">
        <f t="shared" si="0"/>
        <v>4</v>
      </c>
      <c r="C37" s="31">
        <f t="shared" si="0"/>
        <v>1950</v>
      </c>
      <c r="D37" s="32">
        <f>C37/(1+$D$21)^B37</f>
        <v>1374.3546417658863</v>
      </c>
      <c r="E37" s="17"/>
    </row>
    <row r="38" spans="2:6" s="16" customFormat="1" ht="18.75" customHeight="1">
      <c r="B38" s="22">
        <f t="shared" si="0"/>
        <v>5</v>
      </c>
      <c r="C38" s="31">
        <f t="shared" si="0"/>
        <v>1680</v>
      </c>
      <c r="D38" s="32">
        <f>C38/(1+$D$21)^B38</f>
        <v>1084.8995635653521</v>
      </c>
      <c r="E38" s="17"/>
    </row>
    <row r="39" spans="2:6" s="16" customFormat="1" ht="18.75" customHeight="1" thickBot="1">
      <c r="B39" s="33" t="str">
        <f>B19</f>
        <v>6 and beyond</v>
      </c>
      <c r="C39" s="34">
        <f>IF(C19&gt;0,IF(E30&gt;1,C19/E30,C19),0)</f>
        <v>2700</v>
      </c>
      <c r="D39" s="35">
        <f>IF(E30&gt;0,(C39*(1-(1+D21)^(-E30))/D21)/(1+$D$21)^5,C39/(1+D21)^6)</f>
        <v>5631.4238636768468</v>
      </c>
      <c r="E39" s="17"/>
    </row>
    <row r="40" spans="2:6" s="16" customFormat="1" ht="18.75" customHeight="1" thickBot="1">
      <c r="B40" s="36" t="s">
        <v>22</v>
      </c>
      <c r="C40" s="37"/>
      <c r="D40" s="38">
        <f>SUM(D34:D39)</f>
        <v>15700.807561018028</v>
      </c>
      <c r="E40" s="17"/>
    </row>
    <row r="41" spans="2:6" s="16" customFormat="1" ht="18.75" customHeight="1">
      <c r="C41" s="17"/>
      <c r="D41" s="17"/>
      <c r="E41" s="17"/>
    </row>
    <row r="42" spans="2:6" s="16" customFormat="1" ht="18.75" customHeight="1" thickBot="1">
      <c r="B42" s="52" t="s">
        <v>12</v>
      </c>
      <c r="C42" s="53"/>
      <c r="D42" s="53"/>
      <c r="E42" s="53"/>
    </row>
    <row r="43" spans="2:6" s="16" customFormat="1" ht="18.75" customHeight="1" thickBot="1">
      <c r="B43" s="16" t="s">
        <v>17</v>
      </c>
      <c r="C43" s="17"/>
      <c r="D43" s="17"/>
      <c r="E43" s="38">
        <f>E24+D40*D21</f>
        <v>16435.053811077047</v>
      </c>
    </row>
    <row r="44" spans="2:6" s="16" customFormat="1" ht="18.75" customHeight="1" thickBot="1">
      <c r="B44" s="16" t="s">
        <v>18</v>
      </c>
      <c r="C44" s="17"/>
      <c r="D44" s="17"/>
      <c r="E44" s="39">
        <f>E25+D40</f>
        <v>40700.807561018024</v>
      </c>
    </row>
    <row r="45" spans="2:6" s="16" customFormat="1" ht="18.75" customHeight="1">
      <c r="C45" s="17"/>
      <c r="D45" s="17"/>
      <c r="E45" s="17"/>
    </row>
    <row r="46" spans="2:6" s="16" customFormat="1" ht="18.75" customHeight="1"/>
    <row r="47" spans="2:6" s="16" customFormat="1" ht="18.75" customHeight="1" thickBot="1">
      <c r="B47" s="52" t="s">
        <v>0</v>
      </c>
      <c r="C47" s="53"/>
      <c r="D47" s="53"/>
      <c r="E47" s="53"/>
      <c r="F47" s="17"/>
    </row>
    <row r="48" spans="2:6" s="16" customFormat="1" ht="18.75" customHeight="1">
      <c r="B48" s="40" t="s">
        <v>19</v>
      </c>
      <c r="C48" s="41"/>
      <c r="D48" s="42"/>
      <c r="E48" s="43">
        <f>E24</f>
        <v>15000</v>
      </c>
      <c r="F48" s="17"/>
    </row>
    <row r="49" spans="2:6" s="16" customFormat="1" ht="18.75" customHeight="1">
      <c r="B49" s="44" t="s">
        <v>20</v>
      </c>
      <c r="C49" s="45"/>
      <c r="D49" s="46"/>
      <c r="E49" s="47">
        <f>E10</f>
        <v>5000</v>
      </c>
      <c r="F49" s="17"/>
    </row>
    <row r="50" spans="2:6" s="16" customFormat="1" ht="18.75" customHeight="1">
      <c r="B50" s="44" t="s">
        <v>21</v>
      </c>
      <c r="C50" s="45"/>
      <c r="D50" s="46"/>
      <c r="E50" s="47">
        <f>D40/(5+E30)</f>
        <v>1744.5341734464475</v>
      </c>
      <c r="F50" s="17"/>
    </row>
    <row r="51" spans="2:6" s="16" customFormat="1" ht="18.75" customHeight="1" thickBot="1">
      <c r="B51" s="48" t="s">
        <v>1</v>
      </c>
      <c r="C51" s="49"/>
      <c r="D51" s="50"/>
      <c r="E51" s="51">
        <f>E48+E49-E50</f>
        <v>18255.465826553551</v>
      </c>
      <c r="F51" s="17"/>
    </row>
    <row r="52" spans="2:6" s="8" customFormat="1" ht="15">
      <c r="D52" s="11"/>
      <c r="E52" s="11"/>
      <c r="F52" s="11"/>
    </row>
    <row r="53" spans="2:6">
      <c r="D53" s="12"/>
      <c r="E53" s="12"/>
      <c r="F53" s="12"/>
    </row>
    <row r="54" spans="2:6">
      <c r="D54" s="12"/>
      <c r="E54" s="12"/>
      <c r="F54" s="12"/>
    </row>
    <row r="55" spans="2:6">
      <c r="D55" s="12"/>
      <c r="E55" s="12"/>
      <c r="F55" s="12"/>
    </row>
  </sheetData>
  <mergeCells count="1">
    <mergeCell ref="B2:J2"/>
  </mergeCells>
  <phoneticPr fontId="2"/>
  <pageMargins left="0.75" right="0.75" top="1" bottom="1" header="0.5" footer="0.5"/>
  <pageSetup paperSize="256" orientation="portrait" horizontalDpi="0" verticalDpi="0" copies="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cols>
    <col min="1" max="256" width="11.42578125" customWidth="1"/>
  </cols>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Operating Lease Converter</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Devang</cp:lastModifiedBy>
  <dcterms:created xsi:type="dcterms:W3CDTF">1999-02-04T13:48:15Z</dcterms:created>
  <dcterms:modified xsi:type="dcterms:W3CDTF">2016-09-30T18:52:59Z</dcterms:modified>
</cp:coreProperties>
</file>