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20" yWindow="45" windowWidth="12120" windowHeight="8310" tabRatio="656"/>
  </bookViews>
  <sheets>
    <sheet name="Return-on-investment analysis" sheetId="8" r:id="rId1"/>
  </sheets>
  <definedNames>
    <definedName name="Base_Data_Input_Page">#REF!</definedName>
    <definedName name="Benefits_Realized">'Return-on-investment analysis'!$B$37</definedName>
    <definedName name="Cash___ROI_Statement">'Return-on-investment analysis'!$B$19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'Return-on-investment analysis'!$B$46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'Return-on-investment analysis'!$B$62</definedName>
    <definedName name="Operating_Expense_Factor">#REF!</definedName>
    <definedName name="Payback__years">'Return-on-investment analysis'!$B$64</definedName>
    <definedName name="_xlnm.Print_Area" localSheetId="0">'Return-on-investment analysis'!$A$1:$F$65</definedName>
    <definedName name="Reduce_Turnover_of_Top_Performers">#REF!</definedName>
    <definedName name="Reduce_Turnover_Timely_Compensation_Review_Increase_Utilization">#REF!</definedName>
    <definedName name="ROI">'Return-on-investment analysis'!$B$63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calcId="145621"/>
</workbook>
</file>

<file path=xl/calcChain.xml><?xml version="1.0" encoding="utf-8"?>
<calcChain xmlns="http://schemas.openxmlformats.org/spreadsheetml/2006/main">
  <c r="D35" i="8" l="1"/>
  <c r="D37" i="8" s="1"/>
  <c r="D58" i="8"/>
  <c r="D47" i="8"/>
  <c r="C58" i="8"/>
  <c r="C47" i="8" s="1"/>
  <c r="E35" i="8"/>
  <c r="E37" i="8" s="1"/>
  <c r="E58" i="8"/>
  <c r="E47" i="8"/>
  <c r="F35" i="8"/>
  <c r="F37" i="8"/>
  <c r="F48" i="8"/>
  <c r="F58" i="8"/>
  <c r="F47" i="8" s="1"/>
  <c r="C40" i="8"/>
  <c r="C43" i="8" s="1"/>
  <c r="D40" i="8"/>
  <c r="E40" i="8"/>
  <c r="C48" i="8"/>
  <c r="E43" i="8" l="1"/>
  <c r="E48" i="8"/>
  <c r="E49" i="8" s="1"/>
  <c r="D48" i="8"/>
  <c r="D43" i="8"/>
  <c r="C44" i="8"/>
  <c r="D44" i="8" s="1"/>
  <c r="E44" i="8" s="1"/>
  <c r="F44" i="8" s="1"/>
  <c r="C64" i="8" s="1"/>
  <c r="C62" i="8"/>
  <c r="C49" i="8"/>
  <c r="C50" i="8" s="1"/>
  <c r="F49" i="8"/>
  <c r="F40" i="8"/>
  <c r="F43" i="8" s="1"/>
  <c r="D50" i="8" l="1"/>
  <c r="E50" i="8" s="1"/>
  <c r="F50" i="8" s="1"/>
  <c r="E63" i="8"/>
  <c r="D49" i="8"/>
  <c r="D63" i="8"/>
  <c r="F63" i="8"/>
</calcChain>
</file>

<file path=xl/sharedStrings.xml><?xml version="1.0" encoding="utf-8"?>
<sst xmlns="http://schemas.openxmlformats.org/spreadsheetml/2006/main" count="69" uniqueCount="53">
  <si>
    <t>Total</t>
  </si>
  <si>
    <t>Costs</t>
  </si>
  <si>
    <t>Year 0</t>
  </si>
  <si>
    <t>Year 1</t>
  </si>
  <si>
    <t>Year 2</t>
  </si>
  <si>
    <t>Year 3</t>
  </si>
  <si>
    <t xml:space="preserve"> </t>
  </si>
  <si>
    <t>YEAR</t>
  </si>
  <si>
    <t>Benefits</t>
  </si>
  <si>
    <t>&lt;Date&gt;</t>
  </si>
  <si>
    <t>BENEFIT DRIVERS</t>
  </si>
  <si>
    <t>Greater margin driven by higher production capacity</t>
  </si>
  <si>
    <t>Improved cycle time benefits:</t>
  </si>
  <si>
    <t>Improved quality benefits:</t>
  </si>
  <si>
    <t>&lt;Company Name&gt;</t>
  </si>
  <si>
    <t>Annual benefit flow</t>
  </si>
  <si>
    <t>Cumulative benefit flow</t>
  </si>
  <si>
    <t>Discounted costs</t>
  </si>
  <si>
    <t>Discounted benefits</t>
  </si>
  <si>
    <t>Total discounted benefit flow</t>
  </si>
  <si>
    <t>Total cumulative discounted benefit flow</t>
  </si>
  <si>
    <t>Initial investment</t>
  </si>
  <si>
    <t>Implementation costs</t>
  </si>
  <si>
    <t>Training costs</t>
  </si>
  <si>
    <t>Other costs</t>
  </si>
  <si>
    <t>Cost of capital</t>
  </si>
  <si>
    <t>Net present value</t>
  </si>
  <si>
    <t>Payback (in years)</t>
  </si>
  <si>
    <t>Reduced time spent handling customer complaints</t>
  </si>
  <si>
    <t>Return on investment</t>
  </si>
  <si>
    <t>Reduced energy cost due to less running time</t>
  </si>
  <si>
    <t>Reduced labor cost due to less running time</t>
  </si>
  <si>
    <t>Fewer accidents, resulting in less workers' compensation</t>
  </si>
  <si>
    <t>&lt;Benefit driver&gt;</t>
  </si>
  <si>
    <t>Ongoing support costs</t>
  </si>
  <si>
    <t>Data cell key</t>
  </si>
  <si>
    <t>Cash flow and ROI statement</t>
  </si>
  <si>
    <t>Investment overview</t>
  </si>
  <si>
    <t>Discounted benefit flow</t>
  </si>
  <si>
    <r>
      <t>Date of request:</t>
    </r>
    <r>
      <rPr>
        <sz val="10"/>
        <rFont val="Arial"/>
        <family val="2"/>
      </rPr>
      <t xml:space="preserve"> &lt;Date&gt;</t>
    </r>
  </si>
  <si>
    <r>
      <t>Project sponsor:</t>
    </r>
    <r>
      <rPr>
        <sz val="10"/>
        <rFont val="Arial"/>
        <family val="2"/>
      </rPr>
      <t xml:space="preserve"> &lt;Project sponsor&gt;</t>
    </r>
  </si>
  <si>
    <t>Total annual benefits</t>
  </si>
  <si>
    <t>Implementation filter</t>
  </si>
  <si>
    <t>Total benefits realized</t>
  </si>
  <si>
    <t>Total costs</t>
  </si>
  <si>
    <t>Formula cells: Totals are calculated and filled in automatically.</t>
  </si>
  <si>
    <t>User data entry or item description</t>
  </si>
  <si>
    <t>ROI measures</t>
  </si>
  <si>
    <t>Capital budgeting—return-on-investment (ROI) analysis</t>
  </si>
  <si>
    <r>
      <t>Project name:</t>
    </r>
    <r>
      <rPr>
        <sz val="10"/>
        <rFont val="Arial"/>
        <family val="2"/>
      </rPr>
      <t xml:space="preserve">    &lt;Project name&gt;</t>
    </r>
  </si>
  <si>
    <r>
      <t>General description of benefits:</t>
    </r>
    <r>
      <rPr>
        <sz val="10"/>
        <rFont val="Arial"/>
        <family val="2"/>
      </rPr>
      <t xml:space="preserve"> &lt;Description of benefits&gt;</t>
    </r>
  </si>
  <si>
    <t>Fewer defects, resulting in less rework</t>
  </si>
  <si>
    <t xml:space="preserve">Fewer customer returns, resulting in less reprocessing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</si>
</sst>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_);_(&quot;$&quot;* \(#,##0\);_(&quot;$&quot;* &quot;-&quot;??_);_(@_)"/>
    <numFmt numFmtId="201" formatCode="m/d/yy"/>
    <numFmt numFmtId="203" formatCode="0.00_);[Red]\(0.00\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4" fillId="0" borderId="0" xfId="0" applyFont="1"/>
    <xf numFmtId="166" fontId="2" fillId="0" borderId="0" xfId="2" applyNumberFormat="1" applyFont="1"/>
    <xf numFmtId="0" fontId="4" fillId="0" borderId="0" xfId="0" applyFont="1" applyBorder="1"/>
    <xf numFmtId="0" fontId="8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2" fillId="0" borderId="1" xfId="0" applyFont="1" applyFill="1" applyBorder="1"/>
    <xf numFmtId="166" fontId="4" fillId="0" borderId="0" xfId="2" applyNumberFormat="1" applyFont="1"/>
    <xf numFmtId="0" fontId="8" fillId="0" borderId="0" xfId="0" applyFont="1" applyFill="1" applyBorder="1" applyAlignment="1">
      <alignment horizontal="left"/>
    </xf>
    <xf numFmtId="166" fontId="6" fillId="0" borderId="0" xfId="2" applyNumberFormat="1" applyFont="1"/>
    <xf numFmtId="43" fontId="6" fillId="0" borderId="0" xfId="2" applyNumberFormat="1" applyFont="1"/>
    <xf numFmtId="43" fontId="6" fillId="0" borderId="2" xfId="1" applyFont="1" applyBorder="1"/>
    <xf numFmtId="0" fontId="7" fillId="0" borderId="0" xfId="0" applyFont="1" applyFill="1" applyAlignment="1">
      <alignment horizontal="center"/>
    </xf>
    <xf numFmtId="2" fontId="6" fillId="0" borderId="0" xfId="2" applyNumberFormat="1" applyFont="1" applyFill="1" applyBorder="1" applyAlignment="1">
      <alignment horizontal="center"/>
    </xf>
    <xf numFmtId="43" fontId="6" fillId="0" borderId="0" xfId="1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6" fillId="3" borderId="0" xfId="0" applyFont="1" applyFill="1"/>
    <xf numFmtId="49" fontId="2" fillId="3" borderId="0" xfId="0" applyNumberFormat="1" applyFont="1" applyFill="1"/>
    <xf numFmtId="49" fontId="2" fillId="3" borderId="0" xfId="0" applyNumberFormat="1" applyFont="1" applyFill="1" applyAlignment="1">
      <alignment horizontal="center"/>
    </xf>
    <xf numFmtId="201" fontId="2" fillId="3" borderId="0" xfId="0" applyNumberFormat="1" applyFont="1" applyFill="1" applyAlignment="1">
      <alignment horizontal="center"/>
    </xf>
    <xf numFmtId="0" fontId="0" fillId="3" borderId="0" xfId="0" applyFill="1"/>
    <xf numFmtId="49" fontId="2" fillId="3" borderId="5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horizontal="left"/>
    </xf>
    <xf numFmtId="49" fontId="3" fillId="4" borderId="8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center"/>
    </xf>
    <xf numFmtId="0" fontId="4" fillId="3" borderId="0" xfId="0" applyFont="1" applyFill="1"/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3" borderId="0" xfId="0" applyFont="1" applyFill="1" applyBorder="1"/>
    <xf numFmtId="0" fontId="2" fillId="3" borderId="0" xfId="0" applyFont="1" applyFill="1" applyBorder="1"/>
    <xf numFmtId="1" fontId="2" fillId="0" borderId="1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9" fontId="5" fillId="4" borderId="1" xfId="3" applyFont="1" applyFill="1" applyBorder="1" applyAlignment="1">
      <alignment horizontal="center"/>
    </xf>
    <xf numFmtId="9" fontId="2" fillId="0" borderId="12" xfId="3" applyFont="1" applyFill="1" applyBorder="1" applyAlignment="1">
      <alignment horizontal="center"/>
    </xf>
    <xf numFmtId="0" fontId="2" fillId="2" borderId="13" xfId="0" quotePrefix="1" applyFont="1" applyFill="1" applyBorder="1" applyAlignment="1">
      <alignment horizontal="center"/>
    </xf>
    <xf numFmtId="6" fontId="5" fillId="3" borderId="0" xfId="2" applyNumberFormat="1" applyFont="1" applyFill="1" applyBorder="1" applyAlignment="1">
      <alignment horizontal="center"/>
    </xf>
    <xf numFmtId="6" fontId="2" fillId="0" borderId="0" xfId="0" applyNumberFormat="1" applyFont="1" applyFill="1" applyBorder="1"/>
    <xf numFmtId="6" fontId="2" fillId="0" borderId="0" xfId="2" applyNumberFormat="1" applyFont="1" applyFill="1" applyBorder="1"/>
    <xf numFmtId="0" fontId="4" fillId="0" borderId="14" xfId="0" applyFont="1" applyFill="1" applyBorder="1" applyAlignment="1"/>
    <xf numFmtId="0" fontId="4" fillId="0" borderId="3" xfId="0" applyFont="1" applyFill="1" applyBorder="1" applyAlignment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14" xfId="0" applyFont="1" applyFill="1" applyBorder="1"/>
    <xf numFmtId="0" fontId="4" fillId="0" borderId="1" xfId="0" applyFont="1" applyFill="1" applyBorder="1"/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/>
    <xf numFmtId="0" fontId="4" fillId="0" borderId="12" xfId="0" applyFont="1" applyFill="1" applyBorder="1"/>
    <xf numFmtId="9" fontId="2" fillId="0" borderId="14" xfId="3" applyFont="1" applyFill="1" applyBorder="1" applyAlignment="1">
      <alignment horizontal="right"/>
    </xf>
    <xf numFmtId="9" fontId="2" fillId="0" borderId="11" xfId="3" applyFont="1" applyFill="1" applyBorder="1" applyAlignment="1">
      <alignment horizontal="right"/>
    </xf>
    <xf numFmtId="166" fontId="4" fillId="0" borderId="0" xfId="2" applyNumberFormat="1" applyFont="1" applyFill="1" applyBorder="1" applyAlignment="1">
      <alignment horizontal="right"/>
    </xf>
    <xf numFmtId="38" fontId="2" fillId="0" borderId="3" xfId="2" applyNumberFormat="1" applyFont="1" applyFill="1" applyBorder="1" applyAlignment="1">
      <alignment horizontal="right"/>
    </xf>
    <xf numFmtId="38" fontId="2" fillId="0" borderId="15" xfId="2" applyNumberFormat="1" applyFont="1" applyFill="1" applyBorder="1" applyAlignment="1">
      <alignment horizontal="right"/>
    </xf>
    <xf numFmtId="38" fontId="2" fillId="0" borderId="4" xfId="2" applyNumberFormat="1" applyFont="1" applyFill="1" applyBorder="1" applyAlignment="1">
      <alignment horizontal="right"/>
    </xf>
    <xf numFmtId="38" fontId="2" fillId="0" borderId="16" xfId="2" applyNumberFormat="1" applyFont="1" applyFill="1" applyBorder="1" applyAlignment="1">
      <alignment horizontal="right"/>
    </xf>
    <xf numFmtId="6" fontId="5" fillId="4" borderId="1" xfId="2" applyNumberFormat="1" applyFont="1" applyFill="1" applyBorder="1" applyAlignment="1">
      <alignment horizontal="right"/>
    </xf>
    <xf numFmtId="6" fontId="5" fillId="4" borderId="14" xfId="2" applyNumberFormat="1" applyFont="1" applyFill="1" applyBorder="1" applyAlignment="1">
      <alignment horizontal="right"/>
    </xf>
    <xf numFmtId="6" fontId="5" fillId="4" borderId="13" xfId="2" applyNumberFormat="1" applyFont="1" applyFill="1" applyBorder="1" applyAlignment="1">
      <alignment horizontal="right"/>
    </xf>
    <xf numFmtId="38" fontId="5" fillId="4" borderId="4" xfId="2" applyNumberFormat="1" applyFont="1" applyFill="1" applyBorder="1" applyAlignment="1">
      <alignment horizontal="right"/>
    </xf>
    <xf numFmtId="38" fontId="5" fillId="4" borderId="12" xfId="2" applyNumberFormat="1" applyFont="1" applyFill="1" applyBorder="1" applyAlignment="1">
      <alignment horizontal="right"/>
    </xf>
    <xf numFmtId="38" fontId="5" fillId="4" borderId="3" xfId="2" applyNumberFormat="1" applyFont="1" applyFill="1" applyBorder="1" applyAlignment="1">
      <alignment horizontal="right"/>
    </xf>
    <xf numFmtId="38" fontId="5" fillId="4" borderId="17" xfId="2" applyNumberFormat="1" applyFont="1" applyFill="1" applyBorder="1" applyAlignment="1">
      <alignment horizontal="right"/>
    </xf>
    <xf numFmtId="38" fontId="5" fillId="4" borderId="3" xfId="0" applyNumberFormat="1" applyFont="1" applyFill="1" applyBorder="1" applyAlignment="1">
      <alignment horizontal="right"/>
    </xf>
    <xf numFmtId="38" fontId="5" fillId="4" borderId="17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6" fontId="2" fillId="0" borderId="17" xfId="2" applyNumberFormat="1" applyFont="1" applyFill="1" applyBorder="1" applyAlignment="1">
      <alignment horizontal="right"/>
    </xf>
    <xf numFmtId="38" fontId="2" fillId="0" borderId="17" xfId="2" applyNumberFormat="1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Border="1" applyAlignment="1" applyProtection="1">
      <alignment horizontal="left" wrapText="1" indent="1"/>
      <protection locked="0"/>
    </xf>
    <xf numFmtId="49" fontId="2" fillId="3" borderId="18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21" xfId="0" applyFont="1" applyFill="1" applyBorder="1"/>
    <xf numFmtId="14" fontId="9" fillId="3" borderId="0" xfId="0" applyNumberFormat="1" applyFont="1" applyFill="1" applyAlignment="1">
      <alignment horizontal="left" vertical="center"/>
    </xf>
    <xf numFmtId="49" fontId="10" fillId="5" borderId="22" xfId="0" applyNumberFormat="1" applyFont="1" applyFill="1" applyBorder="1" applyAlignment="1">
      <alignment horizontal="left"/>
    </xf>
    <xf numFmtId="49" fontId="10" fillId="5" borderId="23" xfId="0" applyNumberFormat="1" applyFont="1" applyFill="1" applyBorder="1" applyAlignment="1">
      <alignment horizontal="center"/>
    </xf>
    <xf numFmtId="49" fontId="10" fillId="5" borderId="24" xfId="0" applyNumberFormat="1" applyFont="1" applyFill="1" applyBorder="1" applyAlignment="1">
      <alignment horizontal="center"/>
    </xf>
    <xf numFmtId="0" fontId="10" fillId="5" borderId="22" xfId="0" applyFont="1" applyFill="1" applyBorder="1"/>
    <xf numFmtId="49" fontId="11" fillId="5" borderId="23" xfId="0" applyNumberFormat="1" applyFont="1" applyFill="1" applyBorder="1" applyAlignment="1">
      <alignment horizontal="center"/>
    </xf>
    <xf numFmtId="49" fontId="11" fillId="5" borderId="24" xfId="0" applyNumberFormat="1" applyFont="1" applyFill="1" applyBorder="1" applyAlignment="1">
      <alignment horizontal="center"/>
    </xf>
    <xf numFmtId="0" fontId="12" fillId="5" borderId="23" xfId="0" applyFont="1" applyFill="1" applyBorder="1"/>
    <xf numFmtId="0" fontId="12" fillId="5" borderId="24" xfId="0" applyFont="1" applyFill="1" applyBorder="1"/>
    <xf numFmtId="0" fontId="10" fillId="5" borderId="1" xfId="0" applyFont="1" applyFill="1" applyBorder="1"/>
    <xf numFmtId="0" fontId="13" fillId="5" borderId="1" xfId="0" applyFont="1" applyFill="1" applyBorder="1" applyAlignment="1">
      <alignment horizontal="center"/>
    </xf>
    <xf numFmtId="166" fontId="13" fillId="5" borderId="1" xfId="2" applyNumberFormat="1" applyFont="1" applyFill="1" applyBorder="1" applyAlignment="1">
      <alignment horizontal="center"/>
    </xf>
    <xf numFmtId="6" fontId="13" fillId="5" borderId="1" xfId="0" applyNumberFormat="1" applyFont="1" applyFill="1" applyBorder="1" applyAlignment="1">
      <alignment horizontal="center"/>
    </xf>
    <xf numFmtId="6" fontId="13" fillId="5" borderId="1" xfId="2" applyNumberFormat="1" applyFont="1" applyFill="1" applyBorder="1" applyAlignment="1">
      <alignment horizontal="center"/>
    </xf>
    <xf numFmtId="6" fontId="13" fillId="5" borderId="14" xfId="0" applyNumberFormat="1" applyFont="1" applyFill="1" applyBorder="1" applyAlignment="1">
      <alignment horizontal="center"/>
    </xf>
    <xf numFmtId="6" fontId="13" fillId="5" borderId="13" xfId="0" applyNumberFormat="1" applyFont="1" applyFill="1" applyBorder="1" applyAlignment="1">
      <alignment horizontal="center"/>
    </xf>
    <xf numFmtId="166" fontId="12" fillId="5" borderId="25" xfId="2" applyNumberFormat="1" applyFont="1" applyFill="1" applyBorder="1"/>
    <xf numFmtId="0" fontId="4" fillId="0" borderId="5" xfId="0" applyFont="1" applyFill="1" applyBorder="1" applyAlignment="1">
      <alignment horizontal="left"/>
    </xf>
    <xf numFmtId="6" fontId="2" fillId="0" borderId="3" xfId="2" applyNumberFormat="1" applyFont="1" applyFill="1" applyBorder="1" applyAlignment="1">
      <alignment horizontal="right"/>
    </xf>
    <xf numFmtId="6" fontId="2" fillId="0" borderId="15" xfId="2" applyNumberFormat="1" applyFont="1" applyFill="1" applyBorder="1" applyAlignment="1">
      <alignment horizontal="right"/>
    </xf>
    <xf numFmtId="6" fontId="5" fillId="6" borderId="1" xfId="2" applyNumberFormat="1" applyFont="1" applyFill="1" applyBorder="1" applyAlignment="1">
      <alignment horizontal="right"/>
    </xf>
    <xf numFmtId="6" fontId="5" fillId="6" borderId="11" xfId="2" applyNumberFormat="1" applyFont="1" applyFill="1" applyBorder="1" applyAlignment="1">
      <alignment horizontal="right"/>
    </xf>
    <xf numFmtId="6" fontId="5" fillId="6" borderId="26" xfId="2" applyNumberFormat="1" applyFont="1" applyFill="1" applyBorder="1" applyAlignment="1">
      <alignment horizontal="right"/>
    </xf>
    <xf numFmtId="6" fontId="5" fillId="6" borderId="27" xfId="2" applyNumberFormat="1" applyFont="1" applyFill="1" applyBorder="1" applyAlignment="1">
      <alignment horizontal="right"/>
    </xf>
    <xf numFmtId="6" fontId="5" fillId="4" borderId="13" xfId="2" applyNumberFormat="1" applyFont="1" applyFill="1" applyBorder="1" applyAlignment="1">
      <alignment horizontal="center"/>
    </xf>
    <xf numFmtId="203" fontId="5" fillId="4" borderId="28" xfId="2" applyNumberFormat="1" applyFont="1" applyFill="1" applyBorder="1" applyAlignment="1">
      <alignment horizontal="center"/>
    </xf>
    <xf numFmtId="0" fontId="10" fillId="5" borderId="14" xfId="0" applyFont="1" applyFill="1" applyBorder="1"/>
    <xf numFmtId="0" fontId="10" fillId="5" borderId="30" xfId="0" applyFont="1" applyFill="1" applyBorder="1"/>
    <xf numFmtId="0" fontId="6" fillId="3" borderId="0" xfId="0" applyFont="1" applyFill="1" applyAlignment="1"/>
    <xf numFmtId="0" fontId="0" fillId="0" borderId="0" xfId="0" applyAlignment="1"/>
    <xf numFmtId="0" fontId="2" fillId="2" borderId="13" xfId="0" applyFont="1" applyFill="1" applyBorder="1" applyAlignment="1"/>
    <xf numFmtId="0" fontId="4" fillId="2" borderId="17" xfId="0" applyFont="1" applyFill="1" applyBorder="1" applyAlignment="1"/>
    <xf numFmtId="0" fontId="4" fillId="2" borderId="29" xfId="0" applyFont="1" applyFill="1" applyBorder="1" applyAlignment="1"/>
    <xf numFmtId="166" fontId="2" fillId="0" borderId="30" xfId="2" applyNumberFormat="1" applyFont="1" applyFill="1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49" fontId="2" fillId="3" borderId="18" xfId="0" applyNumberFormat="1" applyFont="1" applyFill="1" applyBorder="1" applyAlignment="1">
      <alignment horizontal="left" vertical="top" wrapText="1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90"/>
  <sheetViews>
    <sheetView showGridLines="0" tabSelected="1" zoomScaleNormal="100" workbookViewId="0">
      <selection activeCell="B9" sqref="B9"/>
    </sheetView>
  </sheetViews>
  <sheetFormatPr defaultRowHeight="12.75" x14ac:dyDescent="0.2"/>
  <cols>
    <col min="1" max="1" width="5" style="2" customWidth="1"/>
    <col min="2" max="2" width="53.42578125" style="2" customWidth="1"/>
    <col min="3" max="6" width="14.7109375" style="2" customWidth="1"/>
    <col min="7" max="7" width="9.140625" style="2"/>
    <col min="8" max="8" width="9.7109375" style="2" bestFit="1" customWidth="1"/>
    <col min="9" max="16384" width="9.140625" style="2"/>
  </cols>
  <sheetData>
    <row r="1" spans="1:6" ht="15.75" x14ac:dyDescent="0.25">
      <c r="B1" s="20" t="s">
        <v>14</v>
      </c>
      <c r="C1" s="22"/>
      <c r="D1" s="23"/>
      <c r="E1" s="8"/>
      <c r="F1" s="8"/>
    </row>
    <row r="2" spans="1:6" ht="15.75" x14ac:dyDescent="0.25">
      <c r="B2" s="108" t="s">
        <v>48</v>
      </c>
      <c r="C2" s="109"/>
      <c r="D2" s="23"/>
      <c r="E2" s="8"/>
      <c r="F2" s="8"/>
    </row>
    <row r="3" spans="1:6" ht="12.75" customHeight="1" x14ac:dyDescent="0.2">
      <c r="B3" s="80" t="s">
        <v>9</v>
      </c>
      <c r="C3" s="22"/>
      <c r="D3" s="23"/>
      <c r="E3" s="8"/>
      <c r="F3" s="8"/>
    </row>
    <row r="4" spans="1:6" ht="13.5" customHeight="1" thickBot="1" x14ac:dyDescent="0.25">
      <c r="A4" s="24"/>
      <c r="B4" s="21"/>
      <c r="C4" s="22"/>
      <c r="D4" s="23"/>
      <c r="E4" s="8"/>
      <c r="F4" s="8"/>
    </row>
    <row r="5" spans="1:6" ht="14.25" customHeight="1" x14ac:dyDescent="0.25">
      <c r="A5" s="24"/>
      <c r="B5" s="81" t="s">
        <v>35</v>
      </c>
      <c r="C5" s="82"/>
      <c r="D5" s="83"/>
      <c r="E5" s="8"/>
      <c r="F5" s="8"/>
    </row>
    <row r="6" spans="1:6" ht="12.75" customHeight="1" x14ac:dyDescent="0.2">
      <c r="A6" s="24"/>
      <c r="B6" s="25" t="s">
        <v>46</v>
      </c>
      <c r="C6" s="26"/>
      <c r="D6" s="27"/>
      <c r="E6" s="8"/>
      <c r="F6" s="8"/>
    </row>
    <row r="7" spans="1:6" ht="12.75" customHeight="1" thickBot="1" x14ac:dyDescent="0.25">
      <c r="A7" s="24"/>
      <c r="B7" s="28" t="s">
        <v>45</v>
      </c>
      <c r="C7" s="29"/>
      <c r="D7" s="30"/>
      <c r="E7" s="8"/>
      <c r="F7" s="8"/>
    </row>
    <row r="8" spans="1:6" s="33" customFormat="1" ht="13.5" customHeight="1" thickBot="1" x14ac:dyDescent="0.25">
      <c r="A8" s="24"/>
      <c r="B8" s="31"/>
      <c r="C8" s="32"/>
      <c r="D8" s="32"/>
    </row>
    <row r="9" spans="1:6" s="33" customFormat="1" ht="14.25" customHeight="1" x14ac:dyDescent="0.25">
      <c r="A9" s="24"/>
      <c r="B9" s="84" t="s">
        <v>37</v>
      </c>
      <c r="C9" s="85"/>
      <c r="D9" s="86"/>
    </row>
    <row r="10" spans="1:6" s="33" customFormat="1" ht="12.75" customHeight="1" x14ac:dyDescent="0.2">
      <c r="A10" s="24"/>
      <c r="B10" s="75" t="s">
        <v>49</v>
      </c>
      <c r="C10" s="76"/>
      <c r="D10" s="77"/>
    </row>
    <row r="11" spans="1:6" s="33" customFormat="1" ht="12.75" customHeight="1" x14ac:dyDescent="0.2">
      <c r="A11" s="24"/>
      <c r="B11" s="75" t="s">
        <v>40</v>
      </c>
      <c r="C11" s="76"/>
      <c r="D11" s="77"/>
    </row>
    <row r="12" spans="1:6" s="33" customFormat="1" ht="12.75" customHeight="1" x14ac:dyDescent="0.2">
      <c r="A12" s="24"/>
      <c r="B12" s="75" t="s">
        <v>39</v>
      </c>
      <c r="C12" s="76"/>
      <c r="D12" s="77"/>
    </row>
    <row r="13" spans="1:6" s="33" customFormat="1" ht="12.75" customHeight="1" x14ac:dyDescent="0.2">
      <c r="A13" s="24"/>
      <c r="B13" s="118" t="s">
        <v>50</v>
      </c>
      <c r="C13" s="119"/>
      <c r="D13" s="120"/>
    </row>
    <row r="14" spans="1:6" s="33" customFormat="1" ht="12.75" customHeight="1" x14ac:dyDescent="0.2">
      <c r="A14" s="24"/>
      <c r="B14" s="121"/>
      <c r="C14" s="119"/>
      <c r="D14" s="120"/>
    </row>
    <row r="15" spans="1:6" s="33" customFormat="1" ht="12.75" customHeight="1" x14ac:dyDescent="0.2">
      <c r="A15" s="24"/>
      <c r="B15" s="121"/>
      <c r="C15" s="119"/>
      <c r="D15" s="120"/>
    </row>
    <row r="16" spans="1:6" s="33" customFormat="1" ht="12.75" customHeight="1" thickBot="1" x14ac:dyDescent="0.25">
      <c r="A16" s="24"/>
      <c r="B16" s="122"/>
      <c r="C16" s="123"/>
      <c r="D16" s="124"/>
    </row>
    <row r="17" spans="2:8" ht="13.5" customHeight="1" x14ac:dyDescent="0.25">
      <c r="B17" s="8"/>
      <c r="C17" s="15"/>
      <c r="D17" s="8"/>
      <c r="E17" s="8"/>
      <c r="F17" s="8"/>
    </row>
    <row r="18" spans="2:8" ht="13.5" customHeight="1" thickBot="1" x14ac:dyDescent="0.25">
      <c r="B18" s="8"/>
      <c r="C18" s="8"/>
      <c r="D18" s="8"/>
      <c r="E18" s="8"/>
      <c r="F18" s="8"/>
    </row>
    <row r="19" spans="2:8" ht="15" x14ac:dyDescent="0.25">
      <c r="B19" s="84" t="s">
        <v>36</v>
      </c>
      <c r="C19" s="87"/>
      <c r="D19" s="87"/>
      <c r="E19" s="87"/>
      <c r="F19" s="88"/>
    </row>
    <row r="20" spans="2:8" ht="13.5" customHeight="1" x14ac:dyDescent="0.2">
      <c r="B20" s="116" t="s">
        <v>10</v>
      </c>
      <c r="C20" s="113" t="s">
        <v>7</v>
      </c>
      <c r="D20" s="114"/>
      <c r="E20" s="114"/>
      <c r="F20" s="115"/>
    </row>
    <row r="21" spans="2:8" x14ac:dyDescent="0.2">
      <c r="B21" s="117"/>
      <c r="C21" s="37">
        <v>0</v>
      </c>
      <c r="D21" s="37">
        <v>1</v>
      </c>
      <c r="E21" s="37">
        <v>2</v>
      </c>
      <c r="F21" s="38">
        <v>3</v>
      </c>
    </row>
    <row r="22" spans="2:8" ht="12.75" customHeight="1" x14ac:dyDescent="0.2">
      <c r="B22" s="51" t="s">
        <v>11</v>
      </c>
      <c r="C22" s="18"/>
      <c r="D22" s="98">
        <v>500000</v>
      </c>
      <c r="E22" s="98">
        <v>1000000</v>
      </c>
      <c r="F22" s="99">
        <v>1250000</v>
      </c>
      <c r="G22"/>
      <c r="H22"/>
    </row>
    <row r="23" spans="2:8" ht="12.75" customHeight="1" x14ac:dyDescent="0.2">
      <c r="B23" s="34" t="s">
        <v>12</v>
      </c>
      <c r="C23" s="18"/>
      <c r="D23" s="98"/>
      <c r="E23" s="98"/>
      <c r="F23" s="99"/>
      <c r="G23"/>
      <c r="H23"/>
    </row>
    <row r="24" spans="2:8" ht="12.75" customHeight="1" x14ac:dyDescent="0.2">
      <c r="B24" s="73" t="s">
        <v>30</v>
      </c>
      <c r="C24" s="18"/>
      <c r="D24" s="57">
        <v>125000</v>
      </c>
      <c r="E24" s="57">
        <v>125000</v>
      </c>
      <c r="F24" s="58">
        <v>125000</v>
      </c>
      <c r="G24"/>
      <c r="H24"/>
    </row>
    <row r="25" spans="2:8" ht="12.75" customHeight="1" x14ac:dyDescent="0.2">
      <c r="B25" s="73" t="s">
        <v>31</v>
      </c>
      <c r="C25" s="18"/>
      <c r="D25" s="57">
        <v>500000</v>
      </c>
      <c r="E25" s="57">
        <v>500000</v>
      </c>
      <c r="F25" s="58">
        <v>500000</v>
      </c>
      <c r="G25"/>
      <c r="H25"/>
    </row>
    <row r="26" spans="2:8" ht="12.75" customHeight="1" x14ac:dyDescent="0.2">
      <c r="B26" s="51" t="s">
        <v>32</v>
      </c>
      <c r="C26" s="18"/>
      <c r="D26" s="57">
        <v>100000</v>
      </c>
      <c r="E26" s="57">
        <v>100000</v>
      </c>
      <c r="F26" s="58">
        <v>100000</v>
      </c>
      <c r="G26"/>
      <c r="H26"/>
    </row>
    <row r="27" spans="2:8" ht="12.75" customHeight="1" x14ac:dyDescent="0.2">
      <c r="B27" s="52" t="s">
        <v>13</v>
      </c>
      <c r="C27" s="18"/>
      <c r="D27" s="57"/>
      <c r="E27" s="57"/>
      <c r="F27" s="58"/>
      <c r="G27"/>
      <c r="H27"/>
    </row>
    <row r="28" spans="2:8" ht="12.75" customHeight="1" x14ac:dyDescent="0.2">
      <c r="B28" s="73" t="s">
        <v>51</v>
      </c>
      <c r="C28" s="18"/>
      <c r="D28" s="57">
        <v>250000</v>
      </c>
      <c r="E28" s="57">
        <v>300000</v>
      </c>
      <c r="F28" s="58">
        <v>300000</v>
      </c>
      <c r="G28"/>
      <c r="H28"/>
    </row>
    <row r="29" spans="2:8" ht="12.75" customHeight="1" x14ac:dyDescent="0.2">
      <c r="B29" s="74" t="s">
        <v>52</v>
      </c>
      <c r="C29" s="18"/>
      <c r="D29" s="57">
        <v>50000</v>
      </c>
      <c r="E29" s="57">
        <v>75000</v>
      </c>
      <c r="F29" s="58">
        <v>75000</v>
      </c>
      <c r="G29"/>
      <c r="H29"/>
    </row>
    <row r="30" spans="2:8" ht="12.75" customHeight="1" x14ac:dyDescent="0.2">
      <c r="B30" s="73" t="s">
        <v>28</v>
      </c>
      <c r="C30" s="18"/>
      <c r="D30" s="57">
        <v>50000</v>
      </c>
      <c r="E30" s="57">
        <v>75000</v>
      </c>
      <c r="F30" s="58">
        <v>75000</v>
      </c>
      <c r="G30"/>
      <c r="H30"/>
    </row>
    <row r="31" spans="2:8" ht="12.75" customHeight="1" x14ac:dyDescent="0.2">
      <c r="B31" s="51" t="s">
        <v>33</v>
      </c>
      <c r="C31" s="18"/>
      <c r="D31" s="57"/>
      <c r="E31" s="57"/>
      <c r="F31" s="58"/>
      <c r="G31"/>
      <c r="H31"/>
    </row>
    <row r="32" spans="2:8" ht="12.75" customHeight="1" x14ac:dyDescent="0.2">
      <c r="B32" s="51" t="s">
        <v>33</v>
      </c>
      <c r="C32" s="18"/>
      <c r="D32" s="57"/>
      <c r="E32" s="57"/>
      <c r="F32" s="58"/>
      <c r="G32"/>
      <c r="H32"/>
    </row>
    <row r="33" spans="1:8" ht="12.75" customHeight="1" x14ac:dyDescent="0.2">
      <c r="B33" s="51" t="s">
        <v>33</v>
      </c>
      <c r="C33" s="18"/>
      <c r="D33" s="57"/>
      <c r="E33" s="57"/>
      <c r="F33" s="58"/>
      <c r="G33"/>
      <c r="H33"/>
    </row>
    <row r="34" spans="1:8" ht="12.75" customHeight="1" x14ac:dyDescent="0.2">
      <c r="B34" s="51" t="s">
        <v>33</v>
      </c>
      <c r="C34" s="19"/>
      <c r="D34" s="59"/>
      <c r="E34" s="59"/>
      <c r="F34" s="60"/>
    </row>
    <row r="35" spans="1:8" x14ac:dyDescent="0.2">
      <c r="B35" s="78" t="s">
        <v>41</v>
      </c>
      <c r="C35" s="110"/>
      <c r="D35" s="100">
        <f>SUM(D22:D34)</f>
        <v>1575000</v>
      </c>
      <c r="E35" s="100">
        <f>SUM(E22:E34)</f>
        <v>2175000</v>
      </c>
      <c r="F35" s="101">
        <f>SUM(F22:F34)</f>
        <v>2425000</v>
      </c>
    </row>
    <row r="36" spans="1:8" x14ac:dyDescent="0.2">
      <c r="B36" s="97" t="s">
        <v>42</v>
      </c>
      <c r="C36" s="111"/>
      <c r="D36" s="54">
        <v>0.85</v>
      </c>
      <c r="E36" s="54">
        <v>0.9</v>
      </c>
      <c r="F36" s="55">
        <v>0.95</v>
      </c>
    </row>
    <row r="37" spans="1:8" ht="13.5" thickBot="1" x14ac:dyDescent="0.25">
      <c r="B37" s="79" t="s">
        <v>43</v>
      </c>
      <c r="C37" s="112"/>
      <c r="D37" s="102">
        <f>+D35*D36</f>
        <v>1338750</v>
      </c>
      <c r="E37" s="102">
        <f>+E35*E36</f>
        <v>1957500</v>
      </c>
      <c r="F37" s="103">
        <f>+F35*F36</f>
        <v>2303750</v>
      </c>
    </row>
    <row r="38" spans="1:8" x14ac:dyDescent="0.2">
      <c r="A38" s="4"/>
      <c r="B38" s="7"/>
      <c r="C38" s="7"/>
      <c r="D38" s="56"/>
      <c r="E38" s="56"/>
      <c r="F38" s="56"/>
    </row>
    <row r="39" spans="1:8" ht="15" x14ac:dyDescent="0.25">
      <c r="B39" s="89" t="s">
        <v>1</v>
      </c>
      <c r="C39" s="90" t="s">
        <v>2</v>
      </c>
      <c r="D39" s="91" t="s">
        <v>3</v>
      </c>
      <c r="E39" s="91" t="s">
        <v>4</v>
      </c>
      <c r="F39" s="91" t="s">
        <v>5</v>
      </c>
    </row>
    <row r="40" spans="1:8" ht="13.5" customHeight="1" x14ac:dyDescent="0.2">
      <c r="B40" s="9" t="s">
        <v>0</v>
      </c>
      <c r="C40" s="61">
        <f>C58</f>
        <v>1650000</v>
      </c>
      <c r="D40" s="61">
        <f>D58</f>
        <v>125000</v>
      </c>
      <c r="E40" s="61">
        <f>E58</f>
        <v>125000</v>
      </c>
      <c r="F40" s="61">
        <f>F58</f>
        <v>125000</v>
      </c>
    </row>
    <row r="41" spans="1:8" s="35" customFormat="1" x14ac:dyDescent="0.2">
      <c r="B41" s="36"/>
      <c r="C41" s="42"/>
      <c r="D41" s="42"/>
      <c r="E41" s="42"/>
      <c r="F41" s="42"/>
    </row>
    <row r="42" spans="1:8" ht="15" x14ac:dyDescent="0.25">
      <c r="B42" s="89" t="s">
        <v>8</v>
      </c>
      <c r="C42" s="92" t="s">
        <v>2</v>
      </c>
      <c r="D42" s="93" t="s">
        <v>3</v>
      </c>
      <c r="E42" s="93" t="s">
        <v>4</v>
      </c>
      <c r="F42" s="93" t="s">
        <v>5</v>
      </c>
    </row>
    <row r="43" spans="1:8" ht="13.5" customHeight="1" x14ac:dyDescent="0.2">
      <c r="B43" s="49" t="s">
        <v>15</v>
      </c>
      <c r="C43" s="62">
        <f>C37-C40</f>
        <v>-1650000</v>
      </c>
      <c r="D43" s="62">
        <f>D37-D40</f>
        <v>1213750</v>
      </c>
      <c r="E43" s="62">
        <f>E37-E40</f>
        <v>1832500</v>
      </c>
      <c r="F43" s="63">
        <f>F37-F40</f>
        <v>2178750</v>
      </c>
    </row>
    <row r="44" spans="1:8" ht="13.5" customHeight="1" x14ac:dyDescent="0.2">
      <c r="B44" s="48" t="s">
        <v>16</v>
      </c>
      <c r="C44" s="64">
        <f>C43</f>
        <v>-1650000</v>
      </c>
      <c r="D44" s="64">
        <f>C44+D43</f>
        <v>-436250</v>
      </c>
      <c r="E44" s="64">
        <f>D44+E43</f>
        <v>1396250</v>
      </c>
      <c r="F44" s="65">
        <f>E44+F43</f>
        <v>3575000</v>
      </c>
    </row>
    <row r="45" spans="1:8" x14ac:dyDescent="0.2">
      <c r="A45" s="4"/>
      <c r="B45" s="6"/>
      <c r="C45" s="43"/>
      <c r="D45" s="44"/>
      <c r="E45" s="44"/>
      <c r="F45" s="44"/>
    </row>
    <row r="46" spans="1:8" ht="15" x14ac:dyDescent="0.25">
      <c r="B46" s="89" t="s">
        <v>38</v>
      </c>
      <c r="C46" s="92" t="s">
        <v>2</v>
      </c>
      <c r="D46" s="93" t="s">
        <v>3</v>
      </c>
      <c r="E46" s="93" t="s">
        <v>4</v>
      </c>
      <c r="F46" s="93" t="s">
        <v>5</v>
      </c>
    </row>
    <row r="47" spans="1:8" ht="13.5" customHeight="1" x14ac:dyDescent="0.2">
      <c r="B47" s="45" t="s">
        <v>17</v>
      </c>
      <c r="C47" s="62">
        <f>C58/(1+$C$61)^C$21</f>
        <v>1650000</v>
      </c>
      <c r="D47" s="62">
        <f>D58/((1+$C$61)^D$21)</f>
        <v>108695.65217391305</v>
      </c>
      <c r="E47" s="62">
        <f>E58/((1+$C$61)^E$21)</f>
        <v>94517.95841209832</v>
      </c>
      <c r="F47" s="63">
        <f>F58/((1+$C$61)^F$21)</f>
        <v>82189.529053998544</v>
      </c>
    </row>
    <row r="48" spans="1:8" ht="13.5" customHeight="1" x14ac:dyDescent="0.2">
      <c r="B48" s="46" t="s">
        <v>18</v>
      </c>
      <c r="C48" s="66">
        <f>C37/(1+$E$61)^C21</f>
        <v>0</v>
      </c>
      <c r="D48" s="66">
        <f>D37/((1+$C$61)^D$21)</f>
        <v>1164130.4347826089</v>
      </c>
      <c r="E48" s="66">
        <f>E37/((1+$C$61)^E$21)</f>
        <v>1480151.2287334595</v>
      </c>
      <c r="F48" s="67">
        <f>F37/((1+$C$61)^F$21)</f>
        <v>1514753.0204651931</v>
      </c>
    </row>
    <row r="49" spans="2:6" ht="13.5" customHeight="1" x14ac:dyDescent="0.2">
      <c r="B49" s="47" t="s">
        <v>19</v>
      </c>
      <c r="C49" s="68">
        <f>C48-C47</f>
        <v>-1650000</v>
      </c>
      <c r="D49" s="68">
        <f>D48-D47</f>
        <v>1055434.7826086958</v>
      </c>
      <c r="E49" s="68">
        <f>E48-E47</f>
        <v>1385633.2703213613</v>
      </c>
      <c r="F49" s="69">
        <f>F48-F47</f>
        <v>1432563.4914111944</v>
      </c>
    </row>
    <row r="50" spans="2:6" ht="13.5" customHeight="1" x14ac:dyDescent="0.2">
      <c r="B50" s="48" t="s">
        <v>20</v>
      </c>
      <c r="C50" s="64">
        <f>C49</f>
        <v>-1650000</v>
      </c>
      <c r="D50" s="64">
        <f>C50+D49</f>
        <v>-594565.21739130421</v>
      </c>
      <c r="E50" s="64">
        <f>D50+E49</f>
        <v>791068.05293005705</v>
      </c>
      <c r="F50" s="65">
        <f>E50+F49</f>
        <v>2223631.5443412513</v>
      </c>
    </row>
    <row r="51" spans="2:6" x14ac:dyDescent="0.2">
      <c r="B51" s="6"/>
      <c r="C51" s="44"/>
      <c r="D51" s="44"/>
      <c r="E51" s="44"/>
      <c r="F51" s="44"/>
    </row>
    <row r="52" spans="2:6" ht="15" x14ac:dyDescent="0.25">
      <c r="B52" s="106" t="s">
        <v>21</v>
      </c>
      <c r="C52" s="94" t="s">
        <v>2</v>
      </c>
      <c r="D52" s="94" t="s">
        <v>3</v>
      </c>
      <c r="E52" s="94" t="s">
        <v>4</v>
      </c>
      <c r="F52" s="95" t="s">
        <v>5</v>
      </c>
    </row>
    <row r="53" spans="2:6" ht="13.5" customHeight="1" x14ac:dyDescent="0.2">
      <c r="B53" s="47" t="s">
        <v>21</v>
      </c>
      <c r="C53" s="71">
        <v>1200000</v>
      </c>
      <c r="D53" s="71">
        <v>0</v>
      </c>
      <c r="E53" s="71">
        <v>0</v>
      </c>
      <c r="F53" s="71">
        <v>0</v>
      </c>
    </row>
    <row r="54" spans="2:6" ht="13.5" customHeight="1" x14ac:dyDescent="0.2">
      <c r="B54" s="47" t="s">
        <v>22</v>
      </c>
      <c r="C54" s="72">
        <v>400000</v>
      </c>
      <c r="D54" s="72">
        <v>0</v>
      </c>
      <c r="E54" s="72">
        <v>0</v>
      </c>
      <c r="F54" s="72">
        <v>0</v>
      </c>
    </row>
    <row r="55" spans="2:6" ht="13.5" customHeight="1" x14ac:dyDescent="0.2">
      <c r="B55" s="47" t="s">
        <v>34</v>
      </c>
      <c r="C55" s="72">
        <v>0</v>
      </c>
      <c r="D55" s="72">
        <v>100000</v>
      </c>
      <c r="E55" s="72">
        <v>100000</v>
      </c>
      <c r="F55" s="72">
        <v>100000</v>
      </c>
    </row>
    <row r="56" spans="2:6" ht="13.5" customHeight="1" x14ac:dyDescent="0.2">
      <c r="B56" s="47" t="s">
        <v>23</v>
      </c>
      <c r="C56" s="72">
        <v>50000</v>
      </c>
      <c r="D56" s="72">
        <v>25000</v>
      </c>
      <c r="E56" s="72">
        <v>25000</v>
      </c>
      <c r="F56" s="72">
        <v>25000</v>
      </c>
    </row>
    <row r="57" spans="2:6" ht="13.5" customHeight="1" x14ac:dyDescent="0.2">
      <c r="B57" s="47" t="s">
        <v>24</v>
      </c>
      <c r="C57" s="72">
        <v>0</v>
      </c>
      <c r="D57" s="72">
        <v>0</v>
      </c>
      <c r="E57" s="72">
        <v>0</v>
      </c>
      <c r="F57" s="72">
        <v>0</v>
      </c>
    </row>
    <row r="58" spans="2:6" ht="13.5" customHeight="1" x14ac:dyDescent="0.2">
      <c r="B58" s="70" t="s">
        <v>44</v>
      </c>
      <c r="C58" s="61">
        <f>SUM(C53:C57)</f>
        <v>1650000</v>
      </c>
      <c r="D58" s="61">
        <f>SUM(D53:D57)</f>
        <v>125000</v>
      </c>
      <c r="E58" s="61">
        <f>SUM(E53:E57)</f>
        <v>125000</v>
      </c>
      <c r="F58" s="61">
        <f>SUM(F53:F57)</f>
        <v>125000</v>
      </c>
    </row>
    <row r="59" spans="2:6" ht="14.25" customHeight="1" x14ac:dyDescent="0.2">
      <c r="B59" s="1"/>
      <c r="C59" s="1"/>
      <c r="D59" s="3"/>
      <c r="E59" s="3"/>
      <c r="F59" s="3"/>
    </row>
    <row r="60" spans="2:6" ht="15" x14ac:dyDescent="0.25">
      <c r="B60" s="107" t="s">
        <v>47</v>
      </c>
      <c r="C60" s="96"/>
      <c r="D60" s="10"/>
      <c r="E60" s="10"/>
      <c r="F60" s="10"/>
    </row>
    <row r="61" spans="2:6" ht="13.5" customHeight="1" x14ac:dyDescent="0.2">
      <c r="B61" s="53" t="s">
        <v>25</v>
      </c>
      <c r="C61" s="40">
        <v>0.15</v>
      </c>
      <c r="D61" s="3"/>
    </row>
    <row r="62" spans="2:6" ht="13.5" customHeight="1" x14ac:dyDescent="0.25">
      <c r="B62" s="47" t="s">
        <v>26</v>
      </c>
      <c r="C62" s="104">
        <f>NPV($C$61,D43:F43)+C43</f>
        <v>2223631.5443412517</v>
      </c>
      <c r="D62" s="12"/>
      <c r="E62" s="13" t="s">
        <v>6</v>
      </c>
      <c r="F62" s="12"/>
    </row>
    <row r="63" spans="2:6" ht="13.5" customHeight="1" thickBot="1" x14ac:dyDescent="0.25">
      <c r="B63" s="50" t="s">
        <v>29</v>
      </c>
      <c r="C63" s="41"/>
      <c r="D63" s="39">
        <f>$D$48/($D$47+$C$47)</f>
        <v>0.66192830655129797</v>
      </c>
      <c r="E63" s="39">
        <f>SUM($D$48:$E$48)/SUM($C$47:$E$47)</f>
        <v>1.4268628551027696</v>
      </c>
      <c r="F63" s="39">
        <f>SUM($D$48:$F$48)/SUM($C$47:$F$47)</f>
        <v>2.1489242209015185</v>
      </c>
    </row>
    <row r="64" spans="2:6" ht="13.5" customHeight="1" thickBot="1" x14ac:dyDescent="0.3">
      <c r="B64" s="48" t="s">
        <v>27</v>
      </c>
      <c r="C64" s="105">
        <f>IF(F44&lt;=0,"After Year 3",IF(E44&lt;=0,(F43-F44)/F43+2,IF(D44&lt;=0,(E43-E44)/E43+1,IF(C43&lt;=0,(D43-D44)/D43,(C40)/D37))))</f>
        <v>1.2380627557980901</v>
      </c>
      <c r="D64" s="14"/>
      <c r="E64" s="12"/>
      <c r="F64" s="12"/>
    </row>
    <row r="65" spans="2:6" ht="15.75" x14ac:dyDescent="0.25">
      <c r="B65" s="6"/>
      <c r="C65" s="16"/>
      <c r="D65" s="17"/>
      <c r="E65" s="12"/>
      <c r="F65" s="12"/>
    </row>
    <row r="66" spans="2:6" ht="15" x14ac:dyDescent="0.2">
      <c r="C66" s="5"/>
    </row>
    <row r="67" spans="2:6" ht="15" x14ac:dyDescent="0.2">
      <c r="C67" s="5"/>
    </row>
    <row r="68" spans="2:6" ht="15" x14ac:dyDescent="0.2">
      <c r="C68" s="5"/>
    </row>
    <row r="69" spans="2:6" ht="15" x14ac:dyDescent="0.2">
      <c r="B69" s="11"/>
      <c r="C69" s="5"/>
    </row>
    <row r="70" spans="2:6" ht="15" x14ac:dyDescent="0.2">
      <c r="B70" s="11"/>
    </row>
    <row r="71" spans="2:6" ht="15" x14ac:dyDescent="0.2">
      <c r="C71" s="5"/>
    </row>
    <row r="72" spans="2:6" ht="15" x14ac:dyDescent="0.2">
      <c r="C72" s="5"/>
    </row>
    <row r="74" spans="2:6" ht="15" x14ac:dyDescent="0.2">
      <c r="C74" s="5"/>
    </row>
    <row r="75" spans="2:6" ht="15" x14ac:dyDescent="0.2">
      <c r="C75" s="5"/>
    </row>
    <row r="77" spans="2:6" ht="15" x14ac:dyDescent="0.2">
      <c r="C77" s="5"/>
    </row>
    <row r="78" spans="2:6" ht="15" x14ac:dyDescent="0.2">
      <c r="C78" s="5"/>
    </row>
    <row r="79" spans="2:6" ht="15" x14ac:dyDescent="0.2">
      <c r="C79" s="5"/>
    </row>
    <row r="80" spans="2:6" ht="15" x14ac:dyDescent="0.2">
      <c r="C80" s="5"/>
    </row>
    <row r="81" spans="3:3" ht="15" x14ac:dyDescent="0.2">
      <c r="C81" s="5"/>
    </row>
    <row r="82" spans="3:3" ht="15" x14ac:dyDescent="0.2">
      <c r="C82" s="5"/>
    </row>
    <row r="83" spans="3:3" ht="15" x14ac:dyDescent="0.2">
      <c r="C83" s="5"/>
    </row>
    <row r="84" spans="3:3" ht="15" x14ac:dyDescent="0.2">
      <c r="C84" s="5"/>
    </row>
    <row r="85" spans="3:3" ht="15" x14ac:dyDescent="0.2">
      <c r="C85" s="5"/>
    </row>
    <row r="86" spans="3:3" ht="15" x14ac:dyDescent="0.2">
      <c r="C86" s="5"/>
    </row>
    <row r="87" spans="3:3" ht="15" x14ac:dyDescent="0.2">
      <c r="C87" s="5"/>
    </row>
    <row r="89" spans="3:3" ht="15" x14ac:dyDescent="0.2">
      <c r="C89" s="5"/>
    </row>
    <row r="90" spans="3:3" ht="15" x14ac:dyDescent="0.2">
      <c r="C90" s="5"/>
    </row>
  </sheetData>
  <dataConsolidate/>
  <mergeCells count="5">
    <mergeCell ref="B2:C2"/>
    <mergeCell ref="C35:C37"/>
    <mergeCell ref="C20:F20"/>
    <mergeCell ref="B20:B21"/>
    <mergeCell ref="B13:D16"/>
  </mergeCells>
  <phoneticPr fontId="0" type="noConversion"/>
  <pageMargins left="0.75" right="0.75" top="0.75" bottom="0.75" header="0.5" footer="0.5"/>
  <pageSetup orientation="landscape" horizontalDpi="4294967292" r:id="rId1"/>
  <headerFooter alignWithMargins="0"/>
  <rowBreaks count="1" manualBreakCount="1">
    <brk id="37" max="5" man="1"/>
  </rowBreaks>
  <ignoredErrors>
    <ignoredError sqref="D35:F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TP001158989</AuthoringAssetId>
    <AssetId xmlns="145c5697-5eb5-440b-b2f1-a8273fb59250">TS001158989</AssetId>
  </documentManagement>
</p:properties>
</file>

<file path=customXml/itemProps1.xml><?xml version="1.0" encoding="utf-8"?>
<ds:datastoreItem xmlns:ds="http://schemas.openxmlformats.org/officeDocument/2006/customXml" ds:itemID="{8DA7736A-AB22-4C0E-A102-5CC33EEC43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2B5AE8C-EDD0-4395-ADB8-CCEDA47AE0C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F631FEE-A0F7-46E2-ABD1-4D05167E75D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E1C8674-025B-4E55-A27C-9CEE4B477EB7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45c5697-5eb5-440b-b2f1-a8273fb5925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Return-on-investment analysis</vt:lpstr>
      <vt:lpstr>Benefits_Realized</vt:lpstr>
      <vt:lpstr>Cash___ROI_Statement</vt:lpstr>
      <vt:lpstr>Discounted_Cash_Flow</vt:lpstr>
      <vt:lpstr>NPV</vt:lpstr>
      <vt:lpstr>Payback__years</vt:lpstr>
      <vt:lpstr>'Return-on-investment analysis'!Print_Area</vt:lpstr>
      <vt:lpstr>ROI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Sullivan</dc:creator>
  <cp:lastModifiedBy>Julia Sullivan</cp:lastModifiedBy>
  <cp:lastPrinted>2004-10-27T17:23:46Z</cp:lastPrinted>
  <dcterms:created xsi:type="dcterms:W3CDTF">2000-04-26T18:30:49Z</dcterms:created>
  <dcterms:modified xsi:type="dcterms:W3CDTF">2013-04-17T20:54:05Z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TPInstallLocation">
    <vt:lpwstr>{My Templates}</vt:lpwstr>
  </property>
  <property fmtid="{D5CDD505-2E9C-101B-9397-08002B2CF9AE}" pid="4" name="PrimaryImageGen">
    <vt:lpwstr>true</vt:lpwstr>
  </property>
  <property fmtid="{D5CDD505-2E9C-101B-9397-08002B2CF9AE}" pid="5" name="AssetType">
    <vt:lpwstr>TP</vt:lpwstr>
  </property>
  <property fmtid="{D5CDD505-2E9C-101B-9397-08002B2CF9AE}" pid="6" name="BugNumber">
    <vt:lpwstr>1779</vt:lpwstr>
  </property>
  <property fmtid="{D5CDD505-2E9C-101B-9397-08002B2CF9AE}" pid="7" name="TPCommandLine">
    <vt:lpwstr>{XL} /t {FilePath}</vt:lpwstr>
  </property>
  <property fmtid="{D5CDD505-2E9C-101B-9397-08002B2CF9AE}" pid="8" name="TPAppVersion">
    <vt:lpwstr>11</vt:lpwstr>
  </property>
  <property fmtid="{D5CDD505-2E9C-101B-9397-08002B2CF9AE}" pid="9" name="Milestone">
    <vt:lpwstr>Continuous</vt:lpwstr>
  </property>
  <property fmtid="{D5CDD505-2E9C-101B-9397-08002B2CF9AE}" pid="10" name="APAuthor">
    <vt:lpwstr>191</vt:lpwstr>
  </property>
  <property fmtid="{D5CDD505-2E9C-101B-9397-08002B2CF9AE}" pid="11" name="TPFriendlyName">
    <vt:lpwstr>{My Templates}</vt:lpwstr>
  </property>
  <property fmtid="{D5CDD505-2E9C-101B-9397-08002B2CF9AE}" pid="12" name="IsSearchable">
    <vt:lpwstr>false</vt:lpwstr>
  </property>
  <property fmtid="{D5CDD505-2E9C-101B-9397-08002B2CF9AE}" pid="13" name="NumericId">
    <vt:lpwstr>-1</vt:lpwstr>
  </property>
  <property fmtid="{D5CDD505-2E9C-101B-9397-08002B2CF9AE}" pid="14" name="PublishTargets">
    <vt:lpwstr>OfficeOnline</vt:lpwstr>
  </property>
  <property fmtid="{D5CDD505-2E9C-101B-9397-08002B2CF9AE}" pid="15" name="TimesCloned">
    <vt:lpwstr>3</vt:lpwstr>
  </property>
  <property fmtid="{D5CDD505-2E9C-101B-9397-08002B2CF9AE}" pid="16" name="AssetId">
    <vt:lpwstr>TS001158989</vt:lpwstr>
  </property>
  <property fmtid="{D5CDD505-2E9C-101B-9397-08002B2CF9AE}" pid="17" name="TPLaunchHelpLinkType">
    <vt:lpwstr>Template</vt:lpwstr>
  </property>
  <property fmtid="{D5CDD505-2E9C-101B-9397-08002B2CF9AE}" pid="18" name="SourceTitle">
    <vt:lpwstr>Capital budgeting — return-on-investment (ROI) analysis</vt:lpwstr>
  </property>
  <property fmtid="{D5CDD505-2E9C-101B-9397-08002B2CF9AE}" pid="19" name="TPLaunchHelpLink">
    <vt:lpwstr/>
  </property>
  <property fmtid="{D5CDD505-2E9C-101B-9397-08002B2CF9AE}" pid="20" name="APEditor">
    <vt:lpwstr>92</vt:lpwstr>
  </property>
  <property fmtid="{D5CDD505-2E9C-101B-9397-08002B2CF9AE}" pid="21" name="TPApplication">
    <vt:lpwstr>Excel</vt:lpwstr>
  </property>
  <property fmtid="{D5CDD505-2E9C-101B-9397-08002B2CF9AE}" pid="22" name="Provider">
    <vt:lpwstr>EY001155981</vt:lpwstr>
  </property>
  <property fmtid="{D5CDD505-2E9C-101B-9397-08002B2CF9AE}" pid="23" name="OpenTemplate">
    <vt:lpwstr>true</vt:lpwstr>
  </property>
  <property fmtid="{D5CDD505-2E9C-101B-9397-08002B2CF9AE}" pid="24" name="UACurrentWords">
    <vt:lpwstr>0</vt:lpwstr>
  </property>
  <property fmtid="{D5CDD505-2E9C-101B-9397-08002B2CF9AE}" pid="25" name="Applications">
    <vt:lpwstr>79;#Template 12;#22;#Excel 2003;#347;#Work Essentials 12;#23;#Microsoft Office Excel 2007</vt:lpwstr>
  </property>
  <property fmtid="{D5CDD505-2E9C-101B-9397-08002B2CF9AE}" pid="26" name="UALocRecommendation">
    <vt:lpwstr>Never Localize</vt:lpwstr>
  </property>
  <property fmtid="{D5CDD505-2E9C-101B-9397-08002B2CF9AE}" pid="27" name="Title">
    <vt:lpwstr>Capital budgeting — return-on-investment (ROI) analysis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false</vt:lpwstr>
  </property>
  <property fmtid="{D5CDD505-2E9C-101B-9397-08002B2CF9AE}" pid="31" name="UANotes">
    <vt:lpwstr>WE template</vt:lpwstr>
  </property>
  <property fmtid="{D5CDD505-2E9C-101B-9397-08002B2CF9AE}" pid="32" name="ShowIn">
    <vt:lpwstr>Show everywhere</vt:lpwstr>
  </property>
  <property fmtid="{D5CDD505-2E9C-101B-9397-08002B2CF9AE}" pid="33" name="PublishStatusLookup">
    <vt:lpwstr>259551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TP001158989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