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40" yWindow="45" windowWidth="20730" windowHeight="10035" tabRatio="645" activeTab="0"/>
  </bookViews>
  <sheets>
    <sheet name="Home" sheetId="1" r:id="rId1"/>
    <sheet name="Personal Details" sheetId="2" r:id="rId2"/>
    <sheet name="Travel Details" sheetId="3" r:id="rId3"/>
    <sheet name="Hotel and Activities" sheetId="4" r:id="rId4"/>
    <sheet name="Car Rental" sheetId="5" r:id="rId5"/>
    <sheet name="Emergency Details" sheetId="6" r:id="rId6"/>
  </sheets>
  <definedNames>
    <definedName name="CarRentalCount">IF('Car Rental'!$D$4="Yes",COUNTA('Car Rental'!$B$5:$B$11),0)</definedName>
    <definedName name="CarRentalEntry">IF('Car Rental'!$D$4="Yes",COUNTA('Car Rental'!$D$5:$D$11),CarRentalCount)</definedName>
    <definedName name="EmergencyCount">COUNTA('Emergency Details'!$A$4:$A$9,'Emergency Details'!$E$4:$E$6)</definedName>
    <definedName name="EmergencyEntry">COUNTA('Emergency Details'!$C$4:$C$9,'Emergency Details'!$G$4:$G$7)</definedName>
    <definedName name="HotelCount">COUNTA('Hotel and Activities'!$A$4:$A$10)+IF('Hotel and Activities'!$G$4&lt;&gt;"",COUNTA('Hotel and Activities'!$E$5:$E$7),0)+IF('Hotel and Activities'!$G$8&lt;&gt;"",COUNTA('Hotel and Activities'!$E$9:$E$11),0)+IF('Hotel and Activities'!$G$12&lt;&gt;"",COUNTA('Hotel and Activities'!$E$13:$E$15),0)</definedName>
    <definedName name="HotelEntry">COUNTA('Hotel and Activities'!$C$4:$C$10)+IF('Hotel and Activities'!$G$4&lt;&gt;"",COUNTA('Hotel and Activities'!$G$5:$G$7),0)+IF('Hotel and Activities'!$G$8&lt;&gt;"",COUNTA('Hotel and Activities'!$G$9:$G$11),0)+IF('Hotel and Activities'!$G$12&lt;&gt;"",COUNTA('Hotel and Activities'!$G$13:$G$15),0)</definedName>
    <definedName name="PersonalCount">COUNTA('Personal Details'!$A$3,#REF!,#REF!)</definedName>
    <definedName name="PersonalEntry">COUNTA('Personal Details'!$B$4,'Personal Details'!$E$3,'Personal Details'!$E$5:$E$6)</definedName>
    <definedName name="TravelCount">COUNTA('Travel Details'!$A$4:$A$16,'Travel Details'!$D$4:$D$16)</definedName>
    <definedName name="TravelEntry">COUNTA('Travel Details'!$C$4:$C$8,'Travel Details'!$C$10:$C$11,'Travel Details'!$C$13:$C$15,'Travel Details'!$F$4:$F$11,'Travel Details'!$F$13:$F$14)</definedName>
  </definedNames>
  <calcPr calcId="145621"/>
</workbook>
</file>

<file path=xl/sharedStrings.xml><?xml version="1.0" encoding="utf-8"?>
<sst xmlns="http://schemas.openxmlformats.org/spreadsheetml/2006/main" count="96" uniqueCount="67">
  <si>
    <t>Date</t>
  </si>
  <si>
    <t>Airline</t>
  </si>
  <si>
    <t>Flight Number</t>
  </si>
  <si>
    <t>From</t>
  </si>
  <si>
    <t>Departure Time</t>
  </si>
  <si>
    <t>Departure Terminal/Gate</t>
  </si>
  <si>
    <t>To</t>
  </si>
  <si>
    <t>Arrival Time</t>
  </si>
  <si>
    <t>Length of Flight</t>
  </si>
  <si>
    <t>Seat Numbers</t>
  </si>
  <si>
    <t>Confirmation Numbers</t>
  </si>
  <si>
    <t>Meal</t>
  </si>
  <si>
    <t>Airline Telephone Number</t>
  </si>
  <si>
    <t>Departure Details</t>
  </si>
  <si>
    <t>Return Details</t>
  </si>
  <si>
    <t>WS192</t>
  </si>
  <si>
    <t>Seattle</t>
  </si>
  <si>
    <t>Columbus</t>
  </si>
  <si>
    <t>Same</t>
  </si>
  <si>
    <t>Date of Reservation</t>
  </si>
  <si>
    <t>Hotel Name</t>
  </si>
  <si>
    <t>Hotel Address</t>
  </si>
  <si>
    <t>Hotel Phone Number</t>
  </si>
  <si>
    <t>Check-in Day/Time</t>
  </si>
  <si>
    <t>Check-out Day/Time</t>
  </si>
  <si>
    <t>Confirmation Number</t>
  </si>
  <si>
    <t>Activity 1</t>
  </si>
  <si>
    <t>Dates/Times</t>
  </si>
  <si>
    <t>Activity 2</t>
  </si>
  <si>
    <t>Activity 3</t>
  </si>
  <si>
    <t>Skiing</t>
  </si>
  <si>
    <t>Hotel Stay / Lodging Details</t>
  </si>
  <si>
    <t>Car Rental Information</t>
  </si>
  <si>
    <t>Rental Company</t>
  </si>
  <si>
    <t>Pickup Day/Time</t>
  </si>
  <si>
    <t>Drop-off Day/Time</t>
  </si>
  <si>
    <t>Vehicle type</t>
  </si>
  <si>
    <t>Telephone number</t>
  </si>
  <si>
    <t>Insurance Company</t>
  </si>
  <si>
    <t>Telephone Number</t>
  </si>
  <si>
    <t>Coverage Type</t>
  </si>
  <si>
    <t>Purchase Date</t>
  </si>
  <si>
    <t>Coverage Dates</t>
  </si>
  <si>
    <t>Insurance Details</t>
  </si>
  <si>
    <t>Emergency Contact Details</t>
  </si>
  <si>
    <t>Name / Relationship / Phone</t>
  </si>
  <si>
    <t>Vacation Activity Details</t>
  </si>
  <si>
    <t>Alpine Ski House</t>
  </si>
  <si>
    <t>Economy</t>
  </si>
  <si>
    <t>789 Main Street</t>
  </si>
  <si>
    <t>CJ1234567</t>
  </si>
  <si>
    <t>Humongous Insurance</t>
  </si>
  <si>
    <t>Michael Alexander</t>
  </si>
  <si>
    <t>Michelle Alexander</t>
  </si>
  <si>
    <t>Sean P. Alexander</t>
  </si>
  <si>
    <t>No restrictions</t>
  </si>
  <si>
    <t>Coho Vineyard &amp; Winery</t>
  </si>
  <si>
    <t>Blue Yonder Airlines</t>
  </si>
  <si>
    <t>987 North Fifth Street Columbus, TN 01234</t>
  </si>
  <si>
    <t>6 hours</t>
  </si>
  <si>
    <t>A1, A2,A3</t>
  </si>
  <si>
    <t>Renting a car?</t>
  </si>
  <si>
    <t>Yes</t>
  </si>
  <si>
    <t>Full Names &amp; Nicknames</t>
  </si>
  <si>
    <t>Home Address</t>
  </si>
  <si>
    <t>Home Phone</t>
  </si>
  <si>
    <t>Cellular Phones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</si>
</sst>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[$-F400]h:mm:ss\ AM/PM"/>
    <numFmt numFmtId="166" formatCode="m/d/yyyy\ hh:mm\ AM/PM"/>
  </numFmts>
  <fonts count="46">
    <font>
      <sz val="10"/>
      <color theme="4"/>
      <name val="Corbel"/>
      <family val="2"/>
    </font>
    <font>
      <sz val="10"/>
      <name val="Arial"/>
      <family val="2"/>
    </font>
    <font>
      <sz val="11"/>
      <color theme="1"/>
      <name val="Corbel"/>
      <family val="2"/>
      <scheme val="minor"/>
    </font>
    <font>
      <sz val="11"/>
      <color rgb="FFFF0000"/>
      <name val="Corbel"/>
      <family val="2"/>
      <scheme val="minor"/>
    </font>
    <font>
      <sz val="18"/>
      <color theme="1"/>
      <name val="Corbel"/>
      <family val="2"/>
      <scheme val="minor"/>
    </font>
    <font>
      <b/>
      <sz val="11"/>
      <color rgb="FFFF0000"/>
      <name val="Corbel"/>
      <family val="2"/>
      <scheme val="minor"/>
    </font>
    <font>
      <sz val="9"/>
      <color theme="1"/>
      <name val="Corbel"/>
      <family val="2"/>
      <scheme val="minor"/>
    </font>
    <font>
      <sz val="26"/>
      <color theme="4"/>
      <name val="Freestyle Script"/>
      <family val="4"/>
      <scheme val="major"/>
    </font>
    <font>
      <sz val="28"/>
      <color theme="4"/>
      <name val="Freestyle Script"/>
      <family val="2"/>
      <scheme val="major"/>
    </font>
    <font>
      <sz val="9"/>
      <color theme="0"/>
      <name val="Corbel"/>
      <family val="2"/>
      <scheme val="minor"/>
    </font>
    <font>
      <sz val="10"/>
      <color theme="0"/>
      <name val="Corbel"/>
      <family val="2"/>
      <scheme val="minor"/>
    </font>
    <font>
      <sz val="12"/>
      <color rgb="FFFF0000"/>
      <name val="Corbel"/>
      <family val="2"/>
      <scheme val="minor"/>
    </font>
    <font>
      <sz val="12"/>
      <color theme="4"/>
      <name val="Corbel"/>
      <family val="2"/>
      <scheme val="minor"/>
    </font>
    <font>
      <sz val="9"/>
      <color theme="0"/>
      <name val="Corbel"/>
      <family val="2"/>
    </font>
    <font>
      <sz val="24"/>
      <color theme="0"/>
      <name val="Freestyle Script"/>
      <family val="4"/>
    </font>
    <font>
      <sz val="11"/>
      <color rgb="FFF49914"/>
      <name val="Corbel"/>
      <family val="2"/>
    </font>
    <font>
      <sz val="10"/>
      <color rgb="FFF49914"/>
      <name val="Corbel"/>
      <family val="2"/>
    </font>
    <font>
      <sz val="12"/>
      <color theme="4"/>
      <name val="Corbel"/>
      <family val="2"/>
    </font>
    <font>
      <b/>
      <sz val="12"/>
      <color rgb="FFFF0000"/>
      <name val="Corbel"/>
      <family val="2"/>
    </font>
    <font>
      <sz val="10"/>
      <color rgb="FFFF0000"/>
      <name val="Corbel"/>
      <family val="2"/>
    </font>
    <font>
      <b/>
      <sz val="10"/>
      <color rgb="FFFF0000"/>
      <name val="Corbel"/>
      <family val="2"/>
    </font>
    <font>
      <sz val="10"/>
      <color rgb="FFFF0000"/>
      <name val="Corbel"/>
      <family val="2"/>
      <scheme val="minor"/>
    </font>
    <font>
      <sz val="11"/>
      <color theme="6" tint="-0.4999699890613556"/>
      <name val="Corbel"/>
      <family val="2"/>
    </font>
    <font>
      <sz val="10"/>
      <color theme="6" tint="-0.4999699890613556"/>
      <name val="Corbel"/>
      <family val="2"/>
    </font>
    <font>
      <sz val="11"/>
      <color theme="5" tint="-0.24997000396251678"/>
      <name val="Corbel"/>
      <family val="2"/>
    </font>
    <font>
      <sz val="11"/>
      <color theme="8" tint="-0.24997000396251678"/>
      <name val="Corbel"/>
      <family val="2"/>
    </font>
    <font>
      <sz val="10"/>
      <color theme="7" tint="-0.24997000396251678"/>
      <name val="Corbel"/>
      <family val="2"/>
    </font>
    <font>
      <sz val="24"/>
      <color theme="5" tint="0.5999900102615356"/>
      <name val="Freestyle Script"/>
      <family val="4"/>
    </font>
    <font>
      <sz val="24"/>
      <color theme="6" tint="0.39998000860214233"/>
      <name val="Freestyle Script"/>
      <family val="4"/>
    </font>
    <font>
      <sz val="24"/>
      <color theme="7" tint="0.5999900102615356"/>
      <name val="Freestyle Script"/>
      <family val="4"/>
    </font>
    <font>
      <sz val="11"/>
      <color theme="1"/>
      <name val="Corbel"/>
      <family val="2"/>
    </font>
    <font>
      <sz val="42"/>
      <color theme="8" tint="-0.25"/>
      <name val="Freestyle Script"/>
      <family val="2"/>
    </font>
    <font>
      <sz val="14"/>
      <color theme="8" tint="-0.25"/>
      <name val="Corbel"/>
      <family val="2"/>
    </font>
    <font>
      <sz val="42"/>
      <color theme="5" tint="-0.25"/>
      <name val="Freestyle Script"/>
      <family val="2"/>
    </font>
    <font>
      <sz val="14"/>
      <color theme="5" tint="-0.25"/>
      <name val="Corbel"/>
      <family val="2"/>
    </font>
    <font>
      <sz val="36"/>
      <color theme="7" tint="-0.25"/>
      <name val="Freestyle Script"/>
      <family val="2"/>
    </font>
    <font>
      <sz val="14"/>
      <color theme="7" tint="-0.25"/>
      <name val="Corbel"/>
      <family val="2"/>
    </font>
    <font>
      <sz val="42"/>
      <color theme="6" tint="-0.5"/>
      <name val="Freestyle Script"/>
      <family val="2"/>
    </font>
    <font>
      <sz val="14"/>
      <color theme="6" tint="-0.5"/>
      <name val="Corbel"/>
      <family val="2"/>
    </font>
    <font>
      <sz val="42"/>
      <color rgb="FFF49914"/>
      <name val="Freestyle Script"/>
      <family val="2"/>
    </font>
    <font>
      <sz val="14"/>
      <color rgb="FFF49914"/>
      <name val="Corbel"/>
      <family val="2"/>
    </font>
    <font>
      <sz val="24"/>
      <color theme="1"/>
      <name val="Freestyle Script"/>
      <family val="2"/>
    </font>
    <font>
      <sz val="12"/>
      <color theme="1"/>
      <name val="Corbel"/>
      <family val="2"/>
    </font>
    <font>
      <sz val="42"/>
      <color theme="1"/>
      <name val="Freestyle Script"/>
      <family val="2"/>
    </font>
    <font>
      <sz val="14"/>
      <color theme="1"/>
      <name val="Corbel"/>
      <family val="2"/>
    </font>
    <font>
      <sz val="10"/>
      <color theme="1"/>
      <name val="Corbel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4991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F49914"/>
      </left>
      <right style="thin">
        <color rgb="FFF49914"/>
      </right>
      <top style="thin">
        <color rgb="FFF49914"/>
      </top>
      <bottom style="dotted">
        <color rgb="FFF49914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2" borderId="0">
      <alignment horizontal="left" vertical="center" indent="1"/>
      <protection/>
    </xf>
    <xf numFmtId="0" fontId="15" fillId="0" borderId="1" applyNumberFormat="0">
      <alignment horizontal="left" vertical="center" indent="1"/>
      <protection/>
    </xf>
  </cellStyleXfs>
  <cellXfs count="92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left" vertical="center" indent="1"/>
    </xf>
    <xf numFmtId="164" fontId="0" fillId="0" borderId="0" xfId="0" applyNumberForma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5" fillId="0" borderId="0" xfId="0" applyFont="1" applyFill="1"/>
    <xf numFmtId="0" fontId="26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0" fillId="0" borderId="0" xfId="0" applyFill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0" fontId="0" fillId="3" borderId="0" xfId="0" applyFill="1"/>
    <xf numFmtId="9" fontId="6" fillId="3" borderId="2" xfId="15" applyFont="1" applyFill="1" applyBorder="1" applyAlignment="1">
      <alignment vertical="center"/>
    </xf>
    <xf numFmtId="9" fontId="6" fillId="3" borderId="3" xfId="15" applyFont="1" applyFill="1" applyBorder="1" applyAlignment="1">
      <alignment vertical="center"/>
    </xf>
    <xf numFmtId="9" fontId="6" fillId="3" borderId="4" xfId="15" applyFont="1" applyFill="1" applyBorder="1" applyAlignment="1">
      <alignment vertical="center"/>
    </xf>
    <xf numFmtId="0" fontId="9" fillId="3" borderId="0" xfId="0" applyFont="1" applyFill="1" applyAlignment="1">
      <alignment vertical="center" wrapText="1"/>
    </xf>
    <xf numFmtId="9" fontId="6" fillId="3" borderId="2" xfId="15" applyFont="1" applyFill="1" applyBorder="1" applyAlignment="1">
      <alignment horizontal="center" vertical="center"/>
    </xf>
    <xf numFmtId="9" fontId="6" fillId="3" borderId="3" xfId="15" applyFont="1" applyFill="1" applyBorder="1" applyAlignment="1">
      <alignment horizontal="center" vertical="center"/>
    </xf>
    <xf numFmtId="9" fontId="6" fillId="3" borderId="4" xfId="15" applyFont="1" applyFill="1" applyBorder="1" applyAlignment="1">
      <alignment horizontal="center" vertical="center"/>
    </xf>
    <xf numFmtId="0" fontId="10" fillId="3" borderId="0" xfId="0" applyFont="1" applyFill="1"/>
    <xf numFmtId="0" fontId="13" fillId="3" borderId="5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0" fillId="3" borderId="0" xfId="0" applyFont="1" applyFill="1"/>
    <xf numFmtId="0" fontId="13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0" fontId="0" fillId="3" borderId="0" xfId="0" applyFill="1"/>
    <xf numFmtId="0" fontId="14" fillId="3" borderId="0" xfId="22" applyFill="1" applyAlignment="1">
      <alignment horizontal="left" vertical="center" indent="1"/>
      <protection/>
    </xf>
    <xf numFmtId="0" fontId="14" fillId="3" borderId="0" xfId="22" applyFill="1" applyAlignment="1">
      <alignment horizontal="left" vertical="center" indent="1"/>
      <protection/>
    </xf>
    <xf numFmtId="0" fontId="15" fillId="0" borderId="6" xfId="0" applyFont="1" applyFill="1" applyBorder="1" applyAlignment="1">
      <alignment horizontal="left" vertical="center" wrapText="1" indent="1"/>
    </xf>
    <xf numFmtId="164" fontId="15" fillId="0" borderId="7" xfId="0" applyNumberFormat="1" applyFont="1" applyFill="1" applyBorder="1" applyAlignment="1">
      <alignment horizontal="left" vertical="center" wrapText="1" indent="1"/>
    </xf>
    <xf numFmtId="164" fontId="15" fillId="0" borderId="8" xfId="0" applyNumberFormat="1" applyFont="1" applyFill="1" applyBorder="1" applyAlignment="1">
      <alignment horizontal="left" vertical="center" wrapText="1" indent="1"/>
    </xf>
    <xf numFmtId="0" fontId="15" fillId="0" borderId="9" xfId="23" applyFont="1" applyBorder="1" applyAlignment="1">
      <alignment horizontal="left" vertical="center" indent="1"/>
      <protection/>
    </xf>
    <xf numFmtId="0" fontId="15" fillId="0" borderId="10" xfId="23" applyFont="1" applyBorder="1" applyAlignment="1">
      <alignment horizontal="left" vertical="center" indent="1"/>
      <protection/>
    </xf>
    <xf numFmtId="0" fontId="15" fillId="0" borderId="11" xfId="23" applyFont="1" applyBorder="1" applyAlignment="1">
      <alignment horizontal="left" vertical="center" indent="1"/>
      <protection/>
    </xf>
    <xf numFmtId="0" fontId="14" fillId="3" borderId="0" xfId="22" applyFill="1" applyAlignment="1">
      <alignment horizontal="left" vertical="center" indent="1"/>
      <protection/>
    </xf>
    <xf numFmtId="0" fontId="22" fillId="0" borderId="9" xfId="23" applyFont="1" applyBorder="1" applyAlignment="1">
      <alignment horizontal="left" vertical="center" indent="1"/>
      <protection/>
    </xf>
    <xf numFmtId="14" fontId="22" fillId="0" borderId="9" xfId="23" applyNumberFormat="1" applyFont="1" applyBorder="1" applyAlignment="1">
      <alignment horizontal="left" vertical="center" indent="1"/>
      <protection/>
    </xf>
    <xf numFmtId="0" fontId="22" fillId="0" borderId="10" xfId="23" applyFont="1" applyBorder="1" applyAlignment="1">
      <alignment horizontal="left" vertical="center" indent="1"/>
      <protection/>
    </xf>
    <xf numFmtId="49" fontId="22" fillId="0" borderId="10" xfId="23" applyNumberFormat="1" applyFont="1" applyBorder="1" applyAlignment="1">
      <alignment horizontal="left" vertical="center" indent="1"/>
      <protection/>
    </xf>
    <xf numFmtId="165" fontId="22" fillId="0" borderId="10" xfId="23" applyNumberFormat="1" applyFont="1" applyBorder="1" applyAlignment="1">
      <alignment horizontal="left" vertical="center" indent="1"/>
      <protection/>
    </xf>
    <xf numFmtId="0" fontId="22" fillId="0" borderId="11" xfId="23" applyFont="1" applyBorder="1" applyAlignment="1">
      <alignment horizontal="left" vertical="center" indent="1"/>
      <protection/>
    </xf>
    <xf numFmtId="164" fontId="22" fillId="0" borderId="11" xfId="23" applyNumberFormat="1" applyFont="1" applyBorder="1" applyAlignment="1">
      <alignment horizontal="left" vertical="center" indent="1"/>
      <protection/>
    </xf>
    <xf numFmtId="0" fontId="27" fillId="3" borderId="0" xfId="22" applyFont="1" applyFill="1" applyAlignment="1">
      <alignment horizontal="left" vertical="center" indent="1"/>
      <protection/>
    </xf>
    <xf numFmtId="0" fontId="28" fillId="3" borderId="0" xfId="22" applyFont="1" applyFill="1" applyAlignment="1">
      <alignment horizontal="left" vertical="center" indent="1"/>
      <protection/>
    </xf>
    <xf numFmtId="0" fontId="29" fillId="3" borderId="0" xfId="22" applyFont="1" applyFill="1" applyAlignment="1">
      <alignment horizontal="left" vertical="center" indent="1"/>
      <protection/>
    </xf>
    <xf numFmtId="164" fontId="22" fillId="0" borderId="10" xfId="23" applyNumberFormat="1" applyFont="1" applyBorder="1" applyAlignment="1">
      <alignment horizontal="left" vertical="center" indent="1"/>
      <protection/>
    </xf>
    <xf numFmtId="166" fontId="22" fillId="0" borderId="10" xfId="23" applyNumberFormat="1" applyFont="1" applyBorder="1" applyAlignment="1">
      <alignment horizontal="left" vertical="center" indent="1"/>
      <protection/>
    </xf>
    <xf numFmtId="49" fontId="22" fillId="0" borderId="11" xfId="23" applyNumberFormat="1" applyFont="1" applyBorder="1" applyAlignment="1">
      <alignment horizontal="left" vertical="center" indent="1"/>
      <protection/>
    </xf>
    <xf numFmtId="0" fontId="30" fillId="4" borderId="9" xfId="23" applyFont="1" applyFill="1" applyBorder="1" applyAlignment="1">
      <alignment horizontal="left" vertical="center" indent="1"/>
      <protection/>
    </xf>
    <xf numFmtId="49" fontId="30" fillId="4" borderId="9" xfId="23" applyNumberFormat="1" applyFont="1" applyFill="1" applyBorder="1" applyAlignment="1">
      <alignment horizontal="left" vertical="center" indent="1"/>
      <protection/>
    </xf>
    <xf numFmtId="14" fontId="22" fillId="0" borderId="10" xfId="23" applyNumberFormat="1" applyFont="1" applyBorder="1" applyAlignment="1">
      <alignment horizontal="left" vertical="center" indent="1"/>
      <protection/>
    </xf>
    <xf numFmtId="0" fontId="30" fillId="4" borderId="10" xfId="23" applyFont="1" applyFill="1" applyBorder="1" applyAlignment="1">
      <alignment horizontal="left" vertical="center" indent="1"/>
      <protection/>
    </xf>
    <xf numFmtId="49" fontId="30" fillId="4" borderId="10" xfId="23" applyNumberFormat="1" applyFont="1" applyFill="1" applyBorder="1" applyAlignment="1">
      <alignment horizontal="left" vertical="center" indent="1"/>
      <protection/>
    </xf>
    <xf numFmtId="0" fontId="24" fillId="5" borderId="9" xfId="23" applyFont="1" applyFill="1" applyBorder="1" applyAlignment="1">
      <alignment horizontal="left" vertical="center" indent="1"/>
      <protection/>
    </xf>
    <xf numFmtId="14" fontId="24" fillId="5" borderId="9" xfId="23" applyNumberFormat="1" applyFont="1" applyFill="1" applyBorder="1" applyAlignment="1">
      <alignment horizontal="left" vertical="center" indent="1"/>
      <protection/>
    </xf>
    <xf numFmtId="0" fontId="24" fillId="0" borderId="10" xfId="23" applyFont="1" applyBorder="1" applyAlignment="1">
      <alignment horizontal="left" vertical="center" indent="1"/>
      <protection/>
    </xf>
    <xf numFmtId="14" fontId="24" fillId="0" borderId="10" xfId="23" applyNumberFormat="1" applyFont="1" applyBorder="1" applyAlignment="1">
      <alignment horizontal="left" vertical="center" indent="1"/>
      <protection/>
    </xf>
    <xf numFmtId="49" fontId="24" fillId="0" borderId="10" xfId="23" applyNumberFormat="1" applyFont="1" applyBorder="1" applyAlignment="1">
      <alignment horizontal="left" vertical="center" indent="1"/>
      <protection/>
    </xf>
    <xf numFmtId="166" fontId="24" fillId="0" borderId="10" xfId="23" applyNumberFormat="1" applyFont="1" applyBorder="1" applyAlignment="1">
      <alignment horizontal="left" vertical="center" indent="1"/>
      <protection/>
    </xf>
    <xf numFmtId="0" fontId="24" fillId="0" borderId="11" xfId="23" applyFont="1" applyBorder="1" applyAlignment="1">
      <alignment horizontal="left" vertical="center" indent="1"/>
      <protection/>
    </xf>
    <xf numFmtId="164" fontId="24" fillId="0" borderId="11" xfId="23" applyNumberFormat="1" applyFont="1" applyBorder="1" applyAlignment="1">
      <alignment horizontal="left" vertical="center" indent="1"/>
      <protection/>
    </xf>
    <xf numFmtId="0" fontId="25" fillId="0" borderId="9" xfId="23" applyFont="1" applyBorder="1" applyAlignment="1">
      <alignment horizontal="left" vertical="center" indent="1"/>
      <protection/>
    </xf>
    <xf numFmtId="14" fontId="25" fillId="0" borderId="9" xfId="23" applyNumberFormat="1" applyFont="1" applyBorder="1" applyAlignment="1">
      <alignment horizontal="left" vertical="center" indent="1"/>
      <protection/>
    </xf>
    <xf numFmtId="0" fontId="25" fillId="0" borderId="10" xfId="23" applyFont="1" applyBorder="1" applyAlignment="1">
      <alignment horizontal="left" vertical="center" indent="1"/>
      <protection/>
    </xf>
    <xf numFmtId="164" fontId="25" fillId="0" borderId="10" xfId="23" applyNumberFormat="1" applyFont="1" applyBorder="1" applyAlignment="1">
      <alignment horizontal="left" vertical="center" indent="1"/>
      <protection/>
    </xf>
    <xf numFmtId="166" fontId="25" fillId="0" borderId="10" xfId="23" applyNumberFormat="1" applyFont="1" applyBorder="1" applyAlignment="1">
      <alignment horizontal="left" vertical="center" indent="1"/>
      <protection/>
    </xf>
    <xf numFmtId="14" fontId="25" fillId="0" borderId="10" xfId="23" applyNumberFormat="1" applyFont="1" applyBorder="1" applyAlignment="1">
      <alignment horizontal="left" vertical="center" indent="1"/>
      <protection/>
    </xf>
    <xf numFmtId="0" fontId="25" fillId="0" borderId="11" xfId="23" applyFont="1" applyBorder="1" applyAlignment="1">
      <alignment horizontal="left" vertical="center" indent="1"/>
      <protection/>
    </xf>
    <xf numFmtId="49" fontId="25" fillId="0" borderId="11" xfId="23" applyNumberFormat="1" applyFont="1" applyBorder="1" applyAlignment="1">
      <alignment horizontal="left" vertical="center" indent="1"/>
      <protection/>
    </xf>
    <xf numFmtId="0" fontId="25" fillId="0" borderId="9" xfId="23" applyFont="1" applyBorder="1" applyAlignment="1">
      <alignment horizontal="left" vertical="center" indent="1"/>
      <protection/>
    </xf>
    <xf numFmtId="49" fontId="25" fillId="0" borderId="9" xfId="23" applyNumberFormat="1" applyFont="1" applyBorder="1" applyAlignment="1">
      <alignment horizontal="left" vertical="center" indent="1"/>
      <protection/>
    </xf>
    <xf numFmtId="0" fontId="25" fillId="0" borderId="10" xfId="23" applyFont="1" applyBorder="1" applyAlignment="1">
      <alignment horizontal="left" vertical="center" indent="1"/>
      <protection/>
    </xf>
    <xf numFmtId="49" fontId="25" fillId="0" borderId="10" xfId="23" applyNumberFormat="1" applyFont="1" applyBorder="1" applyAlignment="1">
      <alignment horizontal="left" vertical="center" indent="1"/>
      <protection/>
    </xf>
    <xf numFmtId="0" fontId="25" fillId="0" borderId="11" xfId="23" applyFont="1" applyBorder="1" applyAlignment="1">
      <alignment horizontal="left" vertical="center" inden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Table Headings" xfId="22"/>
    <cellStyle name="Detail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ersonal Details'!B4" /><Relationship Id="rId2" Type="http://schemas.openxmlformats.org/officeDocument/2006/relationships/image" Target="../media/image2.png" /><Relationship Id="rId3" Type="http://schemas.openxmlformats.org/officeDocument/2006/relationships/hyperlink" Target="#'Travel Details'!C4" /><Relationship Id="rId4" Type="http://schemas.openxmlformats.org/officeDocument/2006/relationships/image" Target="../media/image3.png" /><Relationship Id="rId5" Type="http://schemas.openxmlformats.org/officeDocument/2006/relationships/hyperlink" Target="#'Hotel and Activities'!C4" /><Relationship Id="rId6" Type="http://schemas.openxmlformats.org/officeDocument/2006/relationships/image" Target="../media/image4.png" /><Relationship Id="rId7" Type="http://schemas.openxmlformats.org/officeDocument/2006/relationships/hyperlink" Target="#'Car Rental'!D4" /><Relationship Id="rId8" Type="http://schemas.openxmlformats.org/officeDocument/2006/relationships/image" Target="../media/image5.png" /><Relationship Id="rId9" Type="http://schemas.openxmlformats.org/officeDocument/2006/relationships/hyperlink" Target="#'Emergency Details'!C4" /><Relationship Id="rId10" Type="http://schemas.openxmlformats.org/officeDocument/2006/relationships/image" Target="../media/image6.png" /><Relationship Id="rId1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9525</xdr:rowOff>
    </xdr:from>
    <xdr:to>
      <xdr:col>4</xdr:col>
      <xdr:colOff>219075</xdr:colOff>
      <xdr:row>17</xdr:row>
      <xdr:rowOff>0</xdr:rowOff>
    </xdr:to>
    <xdr:grpSp>
      <xdr:nvGrpSpPr>
        <xdr:cNvPr id="25" name="Personal Info" descr="&quot;&quot;" title="Personal Information">
          <a:hlinkClick r:id="rId1"/>
        </xdr:cNvPr>
        <xdr:cNvGrpSpPr/>
      </xdr:nvGrpSpPr>
      <xdr:grpSpPr>
        <a:xfrm>
          <a:off x="95250" y="2114550"/>
          <a:ext cx="1609725" cy="638175"/>
          <a:chOff x="147608" y="4543425"/>
          <a:chExt cx="1609725" cy="640080"/>
        </a:xfrm>
      </xdr:grpSpPr>
      <xdr:pic>
        <xdr:nvPicPr>
          <xdr:cNvPr id="2" name="Picture 1" descr="&quot;&quot;" title="Personal Information button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1412" y="4543425"/>
            <a:ext cx="1541714" cy="64008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39" name="TextBox 38"/>
          <xdr:cNvSpPr txBox="1"/>
        </xdr:nvSpPr>
        <xdr:spPr>
          <a:xfrm>
            <a:off x="147608" y="4635757"/>
            <a:ext cx="1609725" cy="3403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chemeClr val="tx1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40" name="TextBox 39"/>
          <xdr:cNvSpPr txBox="1"/>
        </xdr:nvSpPr>
        <xdr:spPr>
          <a:xfrm>
            <a:off x="147608" y="4924433"/>
            <a:ext cx="1609725" cy="1653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chemeClr val="tx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5</xdr:col>
      <xdr:colOff>200025</xdr:colOff>
      <xdr:row>13</xdr:row>
      <xdr:rowOff>9525</xdr:rowOff>
    </xdr:from>
    <xdr:to>
      <xdr:col>9</xdr:col>
      <xdr:colOff>200025</xdr:colOff>
      <xdr:row>17</xdr:row>
      <xdr:rowOff>0</xdr:rowOff>
    </xdr:to>
    <xdr:grpSp>
      <xdr:nvGrpSpPr>
        <xdr:cNvPr id="26" name="Travel Details" descr="&quot;&quot;" title="Travel Details button">
          <a:hlinkClick r:id="rId3"/>
        </xdr:cNvPr>
        <xdr:cNvGrpSpPr/>
      </xdr:nvGrpSpPr>
      <xdr:grpSpPr>
        <a:xfrm>
          <a:off x="2085975" y="2114550"/>
          <a:ext cx="1600200" cy="638175"/>
          <a:chOff x="2039421" y="4543425"/>
          <a:chExt cx="1600200" cy="640080"/>
        </a:xfrm>
      </xdr:grpSpPr>
      <xdr:pic>
        <xdr:nvPicPr>
          <xdr:cNvPr id="4" name="Picture 3" descr="&quot;&quot;" title="Travel Details button"/>
          <xdr:cNvPicPr preferRelativeResize="1">
            <a:picLocks noChangeAspect="1"/>
          </xdr:cNvPicPr>
        </xdr:nvPicPr>
        <xdr:blipFill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72225" y="4543425"/>
            <a:ext cx="1534192" cy="64008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78" name="TextBox 77"/>
          <xdr:cNvSpPr txBox="1"/>
        </xdr:nvSpPr>
        <xdr:spPr>
          <a:xfrm>
            <a:off x="2044622" y="4635757"/>
            <a:ext cx="1589399" cy="3382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chemeClr val="tx1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79" name="TextBox 78"/>
          <xdr:cNvSpPr txBox="1"/>
        </xdr:nvSpPr>
        <xdr:spPr>
          <a:xfrm>
            <a:off x="2039421" y="4924433"/>
            <a:ext cx="1600200" cy="202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chemeClr val="tx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10</xdr:col>
      <xdr:colOff>171450</xdr:colOff>
      <xdr:row>13</xdr:row>
      <xdr:rowOff>9525</xdr:rowOff>
    </xdr:from>
    <xdr:to>
      <xdr:col>14</xdr:col>
      <xdr:colOff>171450</xdr:colOff>
      <xdr:row>17</xdr:row>
      <xdr:rowOff>0</xdr:rowOff>
    </xdr:to>
    <xdr:grpSp>
      <xdr:nvGrpSpPr>
        <xdr:cNvPr id="27" name="Hotel &amp; Activity Details" descr="&quot;&quot;" title="Hotel and Activity Details button">
          <a:hlinkClick r:id="rId5"/>
        </xdr:cNvPr>
        <xdr:cNvGrpSpPr/>
      </xdr:nvGrpSpPr>
      <xdr:grpSpPr>
        <a:xfrm>
          <a:off x="4057650" y="2114550"/>
          <a:ext cx="1600200" cy="638175"/>
          <a:chOff x="4031629" y="4543425"/>
          <a:chExt cx="1600200" cy="640080"/>
        </a:xfrm>
      </xdr:grpSpPr>
      <xdr:pic>
        <xdr:nvPicPr>
          <xdr:cNvPr id="13" name="Picture 12" descr="&quot;&quot;" title="Hotel &amp; Activities button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31629" y="4543425"/>
            <a:ext cx="1600200" cy="64008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96" name="TextBox 95"/>
          <xdr:cNvSpPr txBox="1"/>
        </xdr:nvSpPr>
        <xdr:spPr>
          <a:xfrm>
            <a:off x="4036430" y="4635757"/>
            <a:ext cx="1590599" cy="3333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chemeClr val="tx1"/>
                </a:solidFill>
                <a:latin typeface="Freestyle Script" pitchFamily="66" charset="0"/>
              </a:rPr>
              <a:t>Hotel &amp; Activity</a:t>
            </a:r>
          </a:p>
        </xdr:txBody>
      </xdr:sp>
      <xdr:sp macro="" textlink="">
        <xdr:nvSpPr>
          <xdr:cNvPr id="97" name="TextBox 96"/>
          <xdr:cNvSpPr txBox="1"/>
        </xdr:nvSpPr>
        <xdr:spPr>
          <a:xfrm>
            <a:off x="4036430" y="4924433"/>
            <a:ext cx="1590599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chemeClr val="tx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15</xdr:col>
      <xdr:colOff>142875</xdr:colOff>
      <xdr:row>13</xdr:row>
      <xdr:rowOff>9525</xdr:rowOff>
    </xdr:from>
    <xdr:to>
      <xdr:col>19</xdr:col>
      <xdr:colOff>142875</xdr:colOff>
      <xdr:row>17</xdr:row>
      <xdr:rowOff>0</xdr:rowOff>
    </xdr:to>
    <xdr:grpSp>
      <xdr:nvGrpSpPr>
        <xdr:cNvPr id="28" name="Car Rental" descr="&quot;&quot;" title="Car Rental Information button">
          <a:hlinkClick r:id="rId7"/>
        </xdr:cNvPr>
        <xdr:cNvGrpSpPr/>
      </xdr:nvGrpSpPr>
      <xdr:grpSpPr>
        <a:xfrm>
          <a:off x="6029325" y="2114550"/>
          <a:ext cx="1600200" cy="638175"/>
          <a:chOff x="6000594" y="4543425"/>
          <a:chExt cx="1600200" cy="640080"/>
        </a:xfrm>
      </xdr:grpSpPr>
      <xdr:pic>
        <xdr:nvPicPr>
          <xdr:cNvPr id="159" name="Picture 158" descr="&quot;&quot;" title="Car Rental Information button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000594" y="4543425"/>
            <a:ext cx="1600200" cy="64008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19" name="TextBox 118"/>
          <xdr:cNvSpPr txBox="1"/>
        </xdr:nvSpPr>
        <xdr:spPr>
          <a:xfrm>
            <a:off x="6071803" y="4635757"/>
            <a:ext cx="1457782" cy="299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chemeClr val="tx1"/>
                </a:solidFill>
                <a:latin typeface="Freestyle Script" pitchFamily="66" charset="0"/>
              </a:rPr>
              <a:t>Car Rental</a:t>
            </a:r>
          </a:p>
        </xdr:txBody>
      </xdr:sp>
      <xdr:sp macro="" textlink="">
        <xdr:nvSpPr>
          <xdr:cNvPr id="120" name="TextBox 119"/>
          <xdr:cNvSpPr txBox="1"/>
        </xdr:nvSpPr>
        <xdr:spPr>
          <a:xfrm>
            <a:off x="6086205" y="4924433"/>
            <a:ext cx="1429379" cy="1859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chemeClr val="tx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20</xdr:col>
      <xdr:colOff>114300</xdr:colOff>
      <xdr:row>13</xdr:row>
      <xdr:rowOff>9525</xdr:rowOff>
    </xdr:from>
    <xdr:to>
      <xdr:col>24</xdr:col>
      <xdr:colOff>114300</xdr:colOff>
      <xdr:row>17</xdr:row>
      <xdr:rowOff>0</xdr:rowOff>
    </xdr:to>
    <xdr:grpSp>
      <xdr:nvGrpSpPr>
        <xdr:cNvPr id="29" name="Emergency Details" descr="&quot;&quot;" title="Emergency Details button">
          <a:hlinkClick r:id="rId9"/>
        </xdr:cNvPr>
        <xdr:cNvGrpSpPr/>
      </xdr:nvGrpSpPr>
      <xdr:grpSpPr>
        <a:xfrm>
          <a:off x="8001000" y="2114550"/>
          <a:ext cx="1600200" cy="638175"/>
          <a:chOff x="8001000" y="4543425"/>
          <a:chExt cx="1600200" cy="640080"/>
        </a:xfrm>
      </xdr:grpSpPr>
      <xdr:pic>
        <xdr:nvPicPr>
          <xdr:cNvPr id="16" name="Picture 15" descr="&quot;&quot;" title="Emergency Details button"/>
          <xdr:cNvPicPr preferRelativeResize="1">
            <a:picLocks noChangeAspect="1"/>
          </xdr:cNvPicPr>
        </xdr:nvPicPr>
        <xdr:blipFill>
          <a:blip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01000" y="4543425"/>
            <a:ext cx="1600200" cy="64008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76" name="TextBox 175"/>
          <xdr:cNvSpPr txBox="1"/>
        </xdr:nvSpPr>
        <xdr:spPr>
          <a:xfrm>
            <a:off x="8067808" y="4635757"/>
            <a:ext cx="1466983" cy="3333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chemeClr val="tx1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177" name="TextBox 176"/>
          <xdr:cNvSpPr txBox="1"/>
        </xdr:nvSpPr>
        <xdr:spPr>
          <a:xfrm>
            <a:off x="8081810" y="4924433"/>
            <a:ext cx="1438180" cy="1713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chemeClr val="tx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oneCellAnchor>
    <xdr:from>
      <xdr:col>0</xdr:col>
      <xdr:colOff>0</xdr:colOff>
      <xdr:row>11</xdr:row>
      <xdr:rowOff>0</xdr:rowOff>
    </xdr:from>
    <xdr:ext cx="9705975" cy="238125"/>
    <xdr:sp macro="" textlink="">
      <xdr:nvSpPr>
        <xdr:cNvPr id="1025" name="Artwork border" descr="&quot;&quot;" title="Artwork border"/>
        <xdr:cNvSpPr>
          <a:spLocks noChangeAspect="1" noChangeArrowheads="1"/>
        </xdr:cNvSpPr>
      </xdr:nvSpPr>
      <xdr:spPr bwMode="auto">
        <a:xfrm>
          <a:off x="0" y="1781175"/>
          <a:ext cx="9705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absolute">
    <xdr:from>
      <xdr:col>7</xdr:col>
      <xdr:colOff>228600</xdr:colOff>
      <xdr:row>3</xdr:row>
      <xdr:rowOff>142875</xdr:rowOff>
    </xdr:from>
    <xdr:to>
      <xdr:col>16</xdr:col>
      <xdr:colOff>352425</xdr:colOff>
      <xdr:row>9</xdr:row>
      <xdr:rowOff>76200</xdr:rowOff>
    </xdr:to>
    <xdr:grpSp>
      <xdr:nvGrpSpPr>
        <xdr:cNvPr id="30" name="Personal Information" descr="&quot;&quot;" title="Personal Information"/>
        <xdr:cNvGrpSpPr/>
      </xdr:nvGrpSpPr>
      <xdr:grpSpPr>
        <a:xfrm>
          <a:off x="2914650" y="628650"/>
          <a:ext cx="3724275" cy="904875"/>
          <a:chOff x="4086225" y="381000"/>
          <a:chExt cx="2489976" cy="991579"/>
        </a:xfrm>
      </xdr:grpSpPr>
      <xdr:pic>
        <xdr:nvPicPr>
          <xdr:cNvPr id="31" name="Title Artwork" descr="&quot;&quot;" title="Personal Information"/>
          <xdr:cNvPicPr preferRelativeResize="1">
            <a:picLocks noChangeAspect="1"/>
          </xdr:cNvPicPr>
        </xdr:nvPicPr>
        <xdr:blipFill>
          <a:blip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0999" cy="99157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32" name="Title"/>
          <xdr:cNvSpPr txBox="1"/>
        </xdr:nvSpPr>
        <xdr:spPr>
          <a:xfrm>
            <a:off x="4172129" y="514367"/>
            <a:ext cx="2404072" cy="609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4200">
                <a:solidFill>
                  <a:schemeClr val="tx1"/>
                </a:solidFill>
                <a:latin typeface="Freestyle Script" pitchFamily="66" charset="0"/>
              </a:rPr>
              <a:t>Trip</a:t>
            </a:r>
            <a:r>
              <a:rPr lang="en-US" sz="4200" baseline="0">
                <a:solidFill>
                  <a:schemeClr val="tx1"/>
                </a:solidFill>
                <a:latin typeface="Freestyle Script" pitchFamily="66" charset="0"/>
              </a:rPr>
              <a:t> </a:t>
            </a:r>
            <a:r>
              <a:rPr lang="en-US" sz="4200">
                <a:solidFill>
                  <a:schemeClr val="tx1"/>
                </a:solidFill>
                <a:latin typeface="Freestyle Script" pitchFamily="66" charset="0"/>
              </a:rPr>
              <a:t>Planner</a:t>
            </a:r>
          </a:p>
        </xdr:txBody>
      </xdr:sp>
      <xdr:sp macro="" textlink="">
        <xdr:nvSpPr>
          <xdr:cNvPr id="33" name="Subtitle"/>
          <xdr:cNvSpPr txBox="1"/>
        </xdr:nvSpPr>
        <xdr:spPr>
          <a:xfrm>
            <a:off x="4970166" y="974212"/>
            <a:ext cx="712133" cy="341351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chemeClr val="tx1"/>
                </a:solidFill>
                <a:effectLst/>
                <a:latin typeface="Corbel" pitchFamily="34" charset="0"/>
                <a:ea typeface="+mn-ea"/>
                <a:cs typeface="+mn-cs"/>
              </a:rPr>
              <a:t>information</a:t>
            </a:r>
            <a:endParaRPr lang="en-US" sz="1400">
              <a:solidFill>
                <a:schemeClr val="tx1"/>
              </a:solidFill>
              <a:effectLst/>
              <a:latin typeface="Corbel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304800</xdr:rowOff>
    </xdr:from>
    <xdr:to>
      <xdr:col>3</xdr:col>
      <xdr:colOff>1247775</xdr:colOff>
      <xdr:row>0</xdr:row>
      <xdr:rowOff>1209675</xdr:rowOff>
    </xdr:to>
    <xdr:grpSp>
      <xdr:nvGrpSpPr>
        <xdr:cNvPr id="4" name="Personal Information" descr="&quot;&quot;" title="Personal Information"/>
        <xdr:cNvGrpSpPr/>
      </xdr:nvGrpSpPr>
      <xdr:grpSpPr>
        <a:xfrm>
          <a:off x="3886200" y="304800"/>
          <a:ext cx="2295525" cy="904875"/>
          <a:chOff x="4086225" y="381000"/>
          <a:chExt cx="2390775" cy="991579"/>
        </a:xfrm>
      </xdr:grpSpPr>
      <xdr:pic>
        <xdr:nvPicPr>
          <xdr:cNvPr id="5" name="Title Artwork" descr="&quot;&quot;" title="Personal Information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0775" cy="99157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6" name="Title"/>
          <xdr:cNvSpPr txBox="1"/>
        </xdr:nvSpPr>
        <xdr:spPr>
          <a:xfrm>
            <a:off x="4171695" y="514367"/>
            <a:ext cx="2219237" cy="609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4200">
                <a:solidFill>
                  <a:srgbClr val="F49914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7" name="Subtitle"/>
          <xdr:cNvSpPr txBox="1"/>
        </xdr:nvSpPr>
        <xdr:spPr>
          <a:xfrm>
            <a:off x="4726953" y="922154"/>
            <a:ext cx="1109320" cy="341351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rgbClr val="F49914"/>
                </a:solidFill>
                <a:effectLst/>
                <a:latin typeface="Corbel" pitchFamily="34" charset="0"/>
                <a:ea typeface="+mn-ea"/>
                <a:cs typeface="+mn-cs"/>
              </a:rPr>
              <a:t>information</a:t>
            </a:r>
            <a:endParaRPr lang="en-US" sz="1400">
              <a:solidFill>
                <a:srgbClr val="F49914"/>
              </a:solidFill>
              <a:effectLst/>
              <a:latin typeface="Corbel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1181100</xdr:colOff>
      <xdr:row>0</xdr:row>
      <xdr:rowOff>295275</xdr:rowOff>
    </xdr:from>
    <xdr:to>
      <xdr:col>4</xdr:col>
      <xdr:colOff>847725</xdr:colOff>
      <xdr:row>0</xdr:row>
      <xdr:rowOff>1200150</xdr:rowOff>
    </xdr:to>
    <xdr:grpSp>
      <xdr:nvGrpSpPr>
        <xdr:cNvPr id="3" name="Travel Details" descr="&quot;&quot;" title="Travel Details"/>
        <xdr:cNvGrpSpPr/>
      </xdr:nvGrpSpPr>
      <xdr:grpSpPr>
        <a:xfrm>
          <a:off x="3886200" y="295275"/>
          <a:ext cx="2295525" cy="904875"/>
          <a:chOff x="4086225" y="381000"/>
          <a:chExt cx="2390775" cy="991579"/>
        </a:xfrm>
      </xdr:grpSpPr>
      <xdr:pic>
        <xdr:nvPicPr>
          <xdr:cNvPr id="4" name="Title Artwork" descr="&quot;&quot;" title="Travel Details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0775" cy="99157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Title"/>
          <xdr:cNvSpPr txBox="1"/>
        </xdr:nvSpPr>
        <xdr:spPr>
          <a:xfrm>
            <a:off x="4171695" y="514367"/>
            <a:ext cx="2219237" cy="609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4200">
                <a:solidFill>
                  <a:schemeClr val="accent3">
                    <a:lumMod val="50000"/>
                  </a:schemeClr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6" name="Subtitle"/>
          <xdr:cNvSpPr txBox="1"/>
        </xdr:nvSpPr>
        <xdr:spPr>
          <a:xfrm>
            <a:off x="4929571" y="922154"/>
            <a:ext cx="704083" cy="341351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chemeClr val="accent3">
                    <a:lumMod val="50000"/>
                  </a:schemeClr>
                </a:solidFill>
                <a:effectLst/>
                <a:latin typeface="Corbel" pitchFamily="34" charset="0"/>
                <a:ea typeface="+mn-ea"/>
                <a:cs typeface="+mn-cs"/>
              </a:rPr>
              <a:t>details</a:t>
            </a:r>
            <a:endParaRPr lang="en-US" sz="1400">
              <a:solidFill>
                <a:schemeClr val="accent3">
                  <a:lumMod val="50000"/>
                </a:schemeClr>
              </a:solidFill>
              <a:effectLst/>
              <a:latin typeface="Corbel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1876425</xdr:colOff>
      <xdr:row>0</xdr:row>
      <xdr:rowOff>257175</xdr:rowOff>
    </xdr:from>
    <xdr:to>
      <xdr:col>5</xdr:col>
      <xdr:colOff>1457325</xdr:colOff>
      <xdr:row>0</xdr:row>
      <xdr:rowOff>1162050</xdr:rowOff>
    </xdr:to>
    <xdr:grpSp>
      <xdr:nvGrpSpPr>
        <xdr:cNvPr id="3" name="Hotel &amp; Activity Details" descr="&quot;&quot;" title="Hotel &amp; Activity Details"/>
        <xdr:cNvGrpSpPr/>
      </xdr:nvGrpSpPr>
      <xdr:grpSpPr>
        <a:xfrm>
          <a:off x="3981450" y="257175"/>
          <a:ext cx="2295525" cy="904875"/>
          <a:chOff x="4086225" y="381000"/>
          <a:chExt cx="2390775" cy="991579"/>
        </a:xfrm>
      </xdr:grpSpPr>
      <xdr:pic>
        <xdr:nvPicPr>
          <xdr:cNvPr id="4" name="Title Artwork" descr="&quot;&quot;" title="Hotel &amp; Activity Details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0775" cy="99157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Title"/>
          <xdr:cNvSpPr txBox="1"/>
        </xdr:nvSpPr>
        <xdr:spPr>
          <a:xfrm>
            <a:off x="4096386" y="514367"/>
            <a:ext cx="2371051" cy="609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3600">
                <a:solidFill>
                  <a:schemeClr val="accent4">
                    <a:lumMod val="75000"/>
                  </a:schemeClr>
                </a:solidFill>
                <a:latin typeface="Freestyle Script" pitchFamily="66" charset="0"/>
              </a:rPr>
              <a:t>Hotel &amp; Activity</a:t>
            </a:r>
          </a:p>
        </xdr:txBody>
      </xdr:sp>
      <xdr:sp macro="" textlink="">
        <xdr:nvSpPr>
          <xdr:cNvPr id="6" name="Subtitle"/>
          <xdr:cNvSpPr txBox="1"/>
        </xdr:nvSpPr>
        <xdr:spPr>
          <a:xfrm>
            <a:off x="4929571" y="922154"/>
            <a:ext cx="704083" cy="341351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chemeClr val="accent4">
                    <a:lumMod val="75000"/>
                  </a:schemeClr>
                </a:solidFill>
                <a:effectLst/>
                <a:latin typeface="Corbel" pitchFamily="34" charset="0"/>
                <a:ea typeface="+mn-ea"/>
                <a:cs typeface="+mn-cs"/>
              </a:rPr>
              <a:t>details</a:t>
            </a:r>
            <a:endParaRPr lang="en-US" sz="1400">
              <a:solidFill>
                <a:schemeClr val="accent4">
                  <a:lumMod val="75000"/>
                </a:schemeClr>
              </a:solidFill>
              <a:effectLst/>
              <a:latin typeface="Corbel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0</xdr:row>
      <xdr:rowOff>285750</xdr:rowOff>
    </xdr:from>
    <xdr:to>
      <xdr:col>3</xdr:col>
      <xdr:colOff>2438400</xdr:colOff>
      <xdr:row>0</xdr:row>
      <xdr:rowOff>1190625</xdr:rowOff>
    </xdr:to>
    <xdr:grpSp>
      <xdr:nvGrpSpPr>
        <xdr:cNvPr id="10" name="Car Rental Information" descr="&quot;&quot;" title="Car Rental Information"/>
        <xdr:cNvGrpSpPr/>
      </xdr:nvGrpSpPr>
      <xdr:grpSpPr>
        <a:xfrm>
          <a:off x="3009900" y="285750"/>
          <a:ext cx="2295525" cy="904875"/>
          <a:chOff x="4086225" y="381000"/>
          <a:chExt cx="2390775" cy="991579"/>
        </a:xfrm>
      </xdr:grpSpPr>
      <xdr:pic>
        <xdr:nvPicPr>
          <xdr:cNvPr id="11" name="Title Artwork" descr="&quot;&quot;" title="Car Rental Information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0775" cy="99157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2" name="Title"/>
          <xdr:cNvSpPr txBox="1"/>
        </xdr:nvSpPr>
        <xdr:spPr>
          <a:xfrm>
            <a:off x="4171695" y="514367"/>
            <a:ext cx="2219237" cy="609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4200">
                <a:solidFill>
                  <a:schemeClr val="accent2">
                    <a:lumMod val="75000"/>
                  </a:schemeClr>
                </a:solidFill>
                <a:latin typeface="Freestyle Script" pitchFamily="66" charset="0"/>
              </a:rPr>
              <a:t>Car Rental</a:t>
            </a:r>
          </a:p>
        </xdr:txBody>
      </xdr:sp>
      <xdr:sp macro="" textlink="">
        <xdr:nvSpPr>
          <xdr:cNvPr id="13" name="Subtitle"/>
          <xdr:cNvSpPr txBox="1"/>
        </xdr:nvSpPr>
        <xdr:spPr>
          <a:xfrm>
            <a:off x="4726953" y="922154"/>
            <a:ext cx="1109320" cy="341351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chemeClr val="accent2">
                    <a:lumMod val="75000"/>
                  </a:schemeClr>
                </a:solidFill>
                <a:effectLst/>
                <a:latin typeface="Corbel" pitchFamily="34" charset="0"/>
                <a:ea typeface="+mn-ea"/>
                <a:cs typeface="+mn-cs"/>
              </a:rPr>
              <a:t>information</a:t>
            </a:r>
            <a:endParaRPr lang="en-US" sz="1400">
              <a:solidFill>
                <a:schemeClr val="accent2">
                  <a:lumMod val="75000"/>
                </a:schemeClr>
              </a:solidFill>
              <a:effectLst/>
              <a:latin typeface="Corbel" pitchFamily="34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1733550</xdr:colOff>
      <xdr:row>0</xdr:row>
      <xdr:rowOff>400050</xdr:rowOff>
    </xdr:from>
    <xdr:to>
      <xdr:col>5</xdr:col>
      <xdr:colOff>704850</xdr:colOff>
      <xdr:row>0</xdr:row>
      <xdr:rowOff>1304925</xdr:rowOff>
    </xdr:to>
    <xdr:grpSp>
      <xdr:nvGrpSpPr>
        <xdr:cNvPr id="3" name="Emergency" descr="&quot;&quot;" title="Emergency Details"/>
        <xdr:cNvGrpSpPr/>
      </xdr:nvGrpSpPr>
      <xdr:grpSpPr>
        <a:xfrm>
          <a:off x="3876675" y="400050"/>
          <a:ext cx="2295525" cy="904875"/>
          <a:chOff x="4086225" y="381000"/>
          <a:chExt cx="2390775" cy="991579"/>
        </a:xfrm>
      </xdr:grpSpPr>
      <xdr:pic>
        <xdr:nvPicPr>
          <xdr:cNvPr id="4" name="Title Artwork" descr="&quot;&quot;" title="Emergency Details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0775" cy="99157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Title"/>
          <xdr:cNvSpPr txBox="1"/>
        </xdr:nvSpPr>
        <xdr:spPr>
          <a:xfrm>
            <a:off x="4171695" y="462062"/>
            <a:ext cx="2219237" cy="609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4200">
                <a:solidFill>
                  <a:schemeClr val="accent5">
                    <a:lumMod val="75000"/>
                  </a:schemeClr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6" name="Subtitle"/>
          <xdr:cNvSpPr txBox="1"/>
        </xdr:nvSpPr>
        <xdr:spPr>
          <a:xfrm>
            <a:off x="4929571" y="963801"/>
            <a:ext cx="704083" cy="341351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chemeClr val="accent5">
                    <a:lumMod val="75000"/>
                  </a:schemeClr>
                </a:solidFill>
                <a:effectLst/>
                <a:latin typeface="Corbel" pitchFamily="34" charset="0"/>
                <a:ea typeface="+mn-ea"/>
                <a:cs typeface="+mn-cs"/>
              </a:rPr>
              <a:t>details</a:t>
            </a:r>
            <a:endParaRPr lang="en-US" sz="1400">
              <a:solidFill>
                <a:schemeClr val="accent5">
                  <a:lumMod val="75000"/>
                </a:schemeClr>
              </a:solidFill>
              <a:effectLst/>
              <a:latin typeface="Corbel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Vacation Planner">
      <a:dk1>
        <a:sysClr val="windowText" lastClr="000000"/>
      </a:dk1>
      <a:lt1>
        <a:sysClr val="window" lastClr="FFFFFF"/>
      </a:lt1>
      <a:dk2>
        <a:srgbClr val="584232"/>
      </a:dk2>
      <a:lt2>
        <a:srgbClr val="FFFFFF"/>
      </a:lt2>
      <a:accent1>
        <a:srgbClr val="F49914"/>
      </a:accent1>
      <a:accent2>
        <a:srgbClr val="CB6628"/>
      </a:accent2>
      <a:accent3>
        <a:srgbClr val="EFDA18"/>
      </a:accent3>
      <a:accent4>
        <a:srgbClr val="8CA03C"/>
      </a:accent4>
      <a:accent5>
        <a:srgbClr val="1B587C"/>
      </a:accent5>
      <a:accent6>
        <a:srgbClr val="604878"/>
      </a:accent6>
      <a:hlink>
        <a:srgbClr val="1B587C"/>
      </a:hlink>
      <a:folHlink>
        <a:srgbClr val="604878"/>
      </a:folHlink>
    </a:clrScheme>
    <a:fontScheme name="Vacation Planner">
      <a:majorFont>
        <a:latin typeface="Freestyle Scrip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Z20"/>
  <sheetViews>
    <sheetView showGridLines="0" tabSelected="1" workbookViewId="0" topLeftCell="A1">
      <selection activeCell="A1" sqref="A1:Y12"/>
    </sheetView>
  </sheetViews>
  <sheetFormatPr defaultColWidth="9.140625" defaultRowHeight="12.75"/>
  <cols>
    <col min="1" max="1" width="4.28125" style="1" customWidth="1"/>
    <col min="2" max="24" width="6.00390625" style="1" customWidth="1"/>
    <col min="25" max="25" width="3.140625" style="1" customWidth="1"/>
    <col min="26" max="26" width="4.421875" style="1" customWidth="1"/>
    <col min="27" max="16384" width="9.140625" style="1" customWidth="1"/>
  </cols>
  <sheetData>
    <row r="1" spans="1:25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6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/>
    </row>
    <row r="14" spans="1:26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/>
    </row>
    <row r="15" spans="1:26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/>
    </row>
    <row r="16" spans="1:26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/>
    </row>
    <row r="17" spans="1:26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/>
    </row>
    <row r="18" spans="1:26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/>
    </row>
    <row r="19" spans="1:26" ht="12.75" customHeight="1">
      <c r="A19" s="29"/>
      <c r="B19" s="30">
        <f>PersonalEntry/PersonalCount</f>
        <v>1</v>
      </c>
      <c r="C19" s="31"/>
      <c r="D19" s="32"/>
      <c r="E19" s="33"/>
      <c r="F19" s="29"/>
      <c r="G19" s="30">
        <f ca="1">TravelEntry/TravelCount</f>
        <v>0.65</v>
      </c>
      <c r="H19" s="31"/>
      <c r="I19" s="32"/>
      <c r="J19" s="29"/>
      <c r="K19" s="29"/>
      <c r="L19" s="34">
        <f ca="1">HotelEntry/HotelCount</f>
        <v>0.5384615384615384</v>
      </c>
      <c r="M19" s="35"/>
      <c r="N19" s="36"/>
      <c r="O19" s="29"/>
      <c r="P19" s="29"/>
      <c r="Q19" s="30">
        <f ca="1">IF('Car Rental'!D4="Yes",CarRentalEntry/CarRentalCount,1)</f>
        <v>0.2857142857142857</v>
      </c>
      <c r="R19" s="31"/>
      <c r="S19" s="32"/>
      <c r="T19" s="37"/>
      <c r="U19" s="29"/>
      <c r="V19" s="34">
        <f ca="1">EmergencyEntry/EmergencyCount</f>
        <v>0.625</v>
      </c>
      <c r="W19" s="35"/>
      <c r="X19" s="36"/>
      <c r="Y19" s="29"/>
      <c r="Z19"/>
    </row>
    <row r="20" spans="1:26" ht="21" customHeight="1">
      <c r="A20" s="29"/>
      <c r="B20" s="38" t="str">
        <f>TEXT(B19,"0% ""complete""")</f>
        <v>100% complete</v>
      </c>
      <c r="C20" s="38"/>
      <c r="D20" s="38"/>
      <c r="E20" s="39"/>
      <c r="F20" s="40"/>
      <c r="G20" s="41" t="str">
        <f ca="1">TEXT(G19,"0% ""complete""")</f>
        <v>65% complete</v>
      </c>
      <c r="H20" s="41"/>
      <c r="I20" s="41"/>
      <c r="J20" s="40"/>
      <c r="K20" s="40"/>
      <c r="L20" s="41" t="str">
        <f ca="1">TEXT(L19,"0% ""complete""")</f>
        <v>54% complete</v>
      </c>
      <c r="M20" s="41"/>
      <c r="N20" s="41"/>
      <c r="O20" s="40"/>
      <c r="P20" s="40"/>
      <c r="Q20" s="41" t="str">
        <f ca="1">TEXT(Q19,"0% ""complete""")</f>
        <v>29% complete</v>
      </c>
      <c r="R20" s="41"/>
      <c r="S20" s="41"/>
      <c r="T20" s="40"/>
      <c r="U20" s="40"/>
      <c r="V20" s="41" t="str">
        <f ca="1">TEXT(V19,"0% ""complete""")</f>
        <v>63% complete</v>
      </c>
      <c r="W20" s="41"/>
      <c r="X20" s="41"/>
      <c r="Y20" s="29"/>
      <c r="Z20"/>
    </row>
  </sheetData>
  <mergeCells count="11">
    <mergeCell ref="A1:Y12"/>
    <mergeCell ref="V20:X20"/>
    <mergeCell ref="V19:X19"/>
    <mergeCell ref="Q19:S19"/>
    <mergeCell ref="Q20:S20"/>
    <mergeCell ref="B19:D19"/>
    <mergeCell ref="B20:D20"/>
    <mergeCell ref="G19:I19"/>
    <mergeCell ref="G20:I20"/>
    <mergeCell ref="L19:N19"/>
    <mergeCell ref="L20:N20"/>
  </mergeCells>
  <conditionalFormatting sqref="B19">
    <cfRule type="dataBar" priority="10">
      <dataBar minLength="0" maxLength="100"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{E579B37E-DACA-45CF-B8D1-ACB047D0170F}</x14:id>
        </ext>
      </extLst>
    </cfRule>
  </conditionalFormatting>
  <conditionalFormatting sqref="G19">
    <cfRule type="dataBar" priority="4">
      <dataBar minLength="0" maxLength="100"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{D655B07E-163A-4D2E-96F6-CACC1FEA5529}</x14:id>
        </ext>
      </extLst>
    </cfRule>
  </conditionalFormatting>
  <conditionalFormatting sqref="L19">
    <cfRule type="dataBar" priority="3">
      <dataBar minLength="0" maxLength="100"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{7866133D-09BE-4577-B468-025A7A08C04E}</x14:id>
        </ext>
      </extLst>
    </cfRule>
  </conditionalFormatting>
  <conditionalFormatting sqref="Q19">
    <cfRule type="dataBar" priority="2">
      <dataBar minLength="0" maxLength="100"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{9264CA9C-892E-478B-8885-A72A1FFCE6F0}</x14:id>
        </ext>
      </extLst>
    </cfRule>
  </conditionalFormatting>
  <conditionalFormatting sqref="V19">
    <cfRule type="dataBar" priority="1">
      <dataBar minLength="0" maxLength="100"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{5D98EAFC-D8B7-4943-A5D2-5A75A7B9FB30}</x14:id>
        </ext>
      </extLst>
    </cfRule>
  </conditionalFormatting>
  <printOptions/>
  <pageMargins left="0.25" right="0.25" top="0.75" bottom="0.75" header="0.3" footer="0.3"/>
  <pageSetup fitToHeight="1" fitToWidth="1" horizontalDpi="600" verticalDpi="600" orientation="landscape" scale="9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79B37E-DACA-45CF-B8D1-ACB047D0170F}">
            <x14:dataBar minLength="0" maxLength="100" gradient="0" showValue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B19</xm:sqref>
        </x14:conditionalFormatting>
        <x14:conditionalFormatting xmlns:xm="http://schemas.microsoft.com/office/excel/2006/main">
          <x14:cfRule type="dataBar" id="{D655B07E-163A-4D2E-96F6-CACC1FEA5529}">
            <x14:dataBar minLength="0" maxLength="100" gradient="0" showValue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G19</xm:sqref>
        </x14:conditionalFormatting>
        <x14:conditionalFormatting xmlns:xm="http://schemas.microsoft.com/office/excel/2006/main">
          <x14:cfRule type="dataBar" id="{7866133D-09BE-4577-B468-025A7A08C04E}">
            <x14:dataBar minLength="0" maxLength="100" gradient="0" showValue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L19</xm:sqref>
        </x14:conditionalFormatting>
        <x14:conditionalFormatting xmlns:xm="http://schemas.microsoft.com/office/excel/2006/main">
          <x14:cfRule type="dataBar" id="{9264CA9C-892E-478B-8885-A72A1FFCE6F0}">
            <x14:dataBar minLength="0" maxLength="100" gradient="0" showValue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Q19</xm:sqref>
        </x14:conditionalFormatting>
        <x14:conditionalFormatting xmlns:xm="http://schemas.microsoft.com/office/excel/2006/main">
          <x14:cfRule type="dataBar" id="{5D98EAFC-D8B7-4943-A5D2-5A75A7B9FB30}">
            <x14:dataBar minLength="0" maxLength="100" gradient="0" showValue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V19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A078"/>
    <pageSetUpPr fitToPage="1"/>
  </sheetPr>
  <dimension ref="A1:G18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15.421875" style="1" customWidth="1"/>
    <col min="2" max="2" width="42.8515625" style="1" customWidth="1"/>
    <col min="3" max="3" width="15.7109375" style="1" customWidth="1"/>
    <col min="4" max="4" width="23.421875" style="1" customWidth="1"/>
    <col min="5" max="5" width="33.00390625" style="1" customWidth="1"/>
    <col min="6" max="16384" width="9.140625" style="1" customWidth="1"/>
  </cols>
  <sheetData>
    <row r="1" spans="1:7" ht="179.25" customHeight="1">
      <c r="A1" s="42"/>
      <c r="B1" s="42"/>
      <c r="C1" s="42"/>
      <c r="D1" s="43"/>
      <c r="E1" s="43"/>
      <c r="F1" s="43"/>
      <c r="G1" s="43"/>
    </row>
    <row r="3" spans="1:5" ht="36" customHeight="1">
      <c r="A3" s="10" t="str">
        <f>IF(COUNTA(B4:B8)&lt;1,"*","")</f>
        <v/>
      </c>
      <c r="B3" s="44" t="s">
        <v>63</v>
      </c>
      <c r="C3" s="17" t="str">
        <f>IF(E3="",1,"")</f>
        <v/>
      </c>
      <c r="D3" s="44" t="s">
        <v>64</v>
      </c>
      <c r="E3" s="46" t="s">
        <v>58</v>
      </c>
    </row>
    <row r="4" spans="1:5" ht="18" customHeight="1">
      <c r="A4" s="4"/>
      <c r="B4" s="49" t="s">
        <v>52</v>
      </c>
      <c r="C4" s="15"/>
      <c r="E4" s="14"/>
    </row>
    <row r="5" spans="1:5" ht="18" customHeight="1">
      <c r="A5" s="4"/>
      <c r="B5" s="50" t="s">
        <v>53</v>
      </c>
      <c r="C5" s="26" t="str">
        <f>IF(E5="",1,"")</f>
        <v/>
      </c>
      <c r="D5" s="45" t="s">
        <v>65</v>
      </c>
      <c r="E5" s="47">
        <v>3455550123</v>
      </c>
    </row>
    <row r="6" spans="1:5" ht="18" customHeight="1">
      <c r="A6" s="4"/>
      <c r="B6" s="50" t="s">
        <v>54</v>
      </c>
      <c r="C6" s="26"/>
      <c r="D6" s="45"/>
      <c r="E6" s="48"/>
    </row>
    <row r="7" spans="1:5" ht="18" customHeight="1">
      <c r="A7" s="4"/>
      <c r="B7" s="50"/>
      <c r="E7" s="14"/>
    </row>
    <row r="8" spans="1:5" ht="18" customHeight="1">
      <c r="A8" s="4"/>
      <c r="B8" s="50"/>
      <c r="C8" s="26" t="str">
        <f>IF((E8=0)+(E8=""),1,"")</f>
        <v/>
      </c>
      <c r="D8" s="45" t="s">
        <v>66</v>
      </c>
      <c r="E8" s="47">
        <v>3455550124</v>
      </c>
    </row>
    <row r="9" spans="2:5" ht="18" customHeight="1">
      <c r="B9" s="51"/>
      <c r="C9" s="26"/>
      <c r="D9" s="45"/>
      <c r="E9" s="48"/>
    </row>
    <row r="10" spans="2:5" ht="18" customHeight="1">
      <c r="B10" s="7"/>
      <c r="C10" s="6"/>
      <c r="D10"/>
      <c r="E10" s="8"/>
    </row>
    <row r="11" spans="1:2" ht="18" customHeight="1">
      <c r="A11" s="5">
        <f>PersonalEntry</f>
        <v>3</v>
      </c>
      <c r="B11" s="14" t="str">
        <f>IF(A11&lt;&gt;PersonalCount,"Missing important details","Important details complete")</f>
        <v>Important details complete</v>
      </c>
    </row>
    <row r="18" spans="2:5" ht="12.75">
      <c r="B18" s="25"/>
      <c r="C18" s="25"/>
      <c r="D18" s="25"/>
      <c r="E18" s="25"/>
    </row>
  </sheetData>
  <mergeCells count="7">
    <mergeCell ref="B18:E18"/>
    <mergeCell ref="D5:D6"/>
    <mergeCell ref="D8:D9"/>
    <mergeCell ref="E8:E9"/>
    <mergeCell ref="E5:E6"/>
    <mergeCell ref="C5:C6"/>
    <mergeCell ref="C8:C9"/>
  </mergeCells>
  <printOptions/>
  <pageMargins left="0.25" right="0.25" top="0.75" bottom="0.75" header="0.3" footer="0.3"/>
  <pageSetup fitToHeight="1" fitToWidth="1" horizontalDpi="600" verticalDpi="600" orientation="landscape" scale="9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>
            <x14:iconSet iconSet="3Symbols" custom="1" showValue="0">
              <x14:cfvo type="percent">
                <xm:f>0</xm:f>
              </x14:cfvo>
              <x14:cfvo gte="0" type="formula">
                <xm:f>PersonalCount</xm:f>
              </x14:cfvo>
              <x14:cfvo type="formula">
                <xm:f>PersonalCount</xm:f>
              </x14:cfvo>
              <x14:cfIcon iconSet="3Symbols" iconId="0"/>
              <x14:cfIcon iconSet="NoIcons" iconId="0"/>
              <x14:cfIcon iconSet="3Symbols" iconId="2"/>
            </x14:iconSet>
            <x14:dxf/>
          </x14:cfRule>
          <xm:sqref>A11</xm:sqref>
        </x14:conditionalFormatting>
        <x14:conditionalFormatting xmlns:xm="http://schemas.microsoft.com/office/excel/2006/main">
          <x14:cfRule type="iconSet" priority="1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  <x14:dxf/>
          </x14:cfRule>
          <xm:sqref>C3 C5 C8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FDA18"/>
    <pageSetUpPr fitToPage="1"/>
  </sheetPr>
  <dimension ref="A1:G24"/>
  <sheetViews>
    <sheetView showGridLines="0" workbookViewId="0" topLeftCell="A1">
      <selection activeCell="E21" sqref="E21:E22"/>
    </sheetView>
  </sheetViews>
  <sheetFormatPr defaultColWidth="9.140625" defaultRowHeight="12.75"/>
  <cols>
    <col min="1" max="1" width="13.8515625" style="1" customWidth="1"/>
    <col min="2" max="2" width="26.7109375" style="1" customWidth="1"/>
    <col min="3" max="3" width="28.421875" style="1" customWidth="1"/>
    <col min="4" max="4" width="11.00390625" style="1" customWidth="1"/>
    <col min="5" max="5" width="26.7109375" style="1" customWidth="1"/>
    <col min="6" max="6" width="29.421875" style="1" customWidth="1"/>
    <col min="7" max="7" width="13.8515625" style="1" customWidth="1"/>
    <col min="8" max="8" width="8.00390625" style="1" customWidth="1"/>
    <col min="9" max="16384" width="9.140625" style="1" customWidth="1"/>
  </cols>
  <sheetData>
    <row r="1" spans="1:7" ht="133.5" customHeight="1">
      <c r="A1" s="42"/>
      <c r="B1" s="42"/>
      <c r="C1" s="43"/>
      <c r="D1" s="43"/>
      <c r="E1" s="43"/>
      <c r="F1" s="43"/>
      <c r="G1" s="43"/>
    </row>
    <row r="2" spans="1:2" ht="12.75">
      <c r="A2" s="1"/>
      <c r="B2" s="1"/>
    </row>
    <row r="3" spans="2:6" ht="36" customHeight="1">
      <c r="B3" s="61" t="s">
        <v>13</v>
      </c>
      <c r="C3" s="52"/>
      <c r="E3" s="61" t="s">
        <v>14</v>
      </c>
      <c r="F3" s="52"/>
    </row>
    <row r="4" spans="1:6" ht="18" customHeight="1">
      <c r="A4" s="17" t="str">
        <f ca="1">IF(C4="",1,"")</f>
        <v/>
      </c>
      <c r="B4" s="53" t="s">
        <v>0</v>
      </c>
      <c r="C4" s="54">
        <f ca="1">TODAY()+45</f>
        <v>42559</v>
      </c>
      <c r="D4" s="20" t="str">
        <f aca="true" t="shared" si="0" ref="D4:D11">IF(F4="",1,"")</f>
        <v/>
      </c>
      <c r="E4" s="53" t="s">
        <v>0</v>
      </c>
      <c r="F4" s="54">
        <f ca="1">TODAY()+51</f>
        <v>42565</v>
      </c>
    </row>
    <row r="5" spans="1:6" ht="18" customHeight="1">
      <c r="A5" s="17" t="str">
        <f>IF(C5="",1,"")</f>
        <v/>
      </c>
      <c r="B5" s="55" t="s">
        <v>1</v>
      </c>
      <c r="C5" s="56" t="s">
        <v>57</v>
      </c>
      <c r="D5" s="20" t="str">
        <f t="shared" si="0"/>
        <v/>
      </c>
      <c r="E5" s="55" t="s">
        <v>1</v>
      </c>
      <c r="F5" s="56" t="s">
        <v>57</v>
      </c>
    </row>
    <row r="6" spans="1:6" ht="18" customHeight="1">
      <c r="A6" s="17" t="str">
        <f>IF(C6="",1,"")</f>
        <v/>
      </c>
      <c r="B6" s="55" t="s">
        <v>2</v>
      </c>
      <c r="C6" s="56" t="s">
        <v>15</v>
      </c>
      <c r="D6" s="20">
        <f t="shared" si="0"/>
        <v>1</v>
      </c>
      <c r="E6" s="55" t="s">
        <v>2</v>
      </c>
      <c r="F6" s="56"/>
    </row>
    <row r="7" spans="1:6" ht="18" customHeight="1">
      <c r="A7" s="17" t="str">
        <f>IF(C7="",1,"")</f>
        <v/>
      </c>
      <c r="B7" s="55" t="s">
        <v>3</v>
      </c>
      <c r="C7" s="56" t="s">
        <v>17</v>
      </c>
      <c r="D7" s="20" t="str">
        <f t="shared" si="0"/>
        <v/>
      </c>
      <c r="E7" s="55" t="s">
        <v>3</v>
      </c>
      <c r="F7" s="56" t="s">
        <v>16</v>
      </c>
    </row>
    <row r="8" spans="1:6" ht="18" customHeight="1">
      <c r="A8" s="17" t="str">
        <f>IF(C8="",1,"")</f>
        <v/>
      </c>
      <c r="B8" s="55" t="s">
        <v>4</v>
      </c>
      <c r="C8" s="57">
        <v>0.5208333333333334</v>
      </c>
      <c r="D8" s="20">
        <f t="shared" si="0"/>
        <v>1</v>
      </c>
      <c r="E8" s="55" t="s">
        <v>4</v>
      </c>
      <c r="F8" s="57"/>
    </row>
    <row r="9" spans="1:6" ht="18" customHeight="1">
      <c r="A9" s="17"/>
      <c r="B9" s="55" t="s">
        <v>5</v>
      </c>
      <c r="C9" s="56"/>
      <c r="D9" s="20">
        <f t="shared" si="0"/>
        <v>1</v>
      </c>
      <c r="E9" s="55" t="s">
        <v>5</v>
      </c>
      <c r="F9" s="56"/>
    </row>
    <row r="10" spans="1:6" ht="18" customHeight="1">
      <c r="A10" s="17" t="str">
        <f>IF(C10="",1,"")</f>
        <v/>
      </c>
      <c r="B10" s="55" t="s">
        <v>6</v>
      </c>
      <c r="C10" s="56" t="s">
        <v>16</v>
      </c>
      <c r="D10" s="20">
        <f t="shared" si="0"/>
        <v>1</v>
      </c>
      <c r="E10" s="55" t="s">
        <v>6</v>
      </c>
      <c r="F10" s="56"/>
    </row>
    <row r="11" spans="1:6" ht="18" customHeight="1">
      <c r="A11" s="17" t="str">
        <f>IF(C11="",1,"")</f>
        <v/>
      </c>
      <c r="B11" s="55" t="s">
        <v>7</v>
      </c>
      <c r="C11" s="57">
        <v>0.5222222222222223</v>
      </c>
      <c r="D11" s="20">
        <f t="shared" si="0"/>
        <v>1</v>
      </c>
      <c r="E11" s="55" t="s">
        <v>7</v>
      </c>
      <c r="F11" s="57"/>
    </row>
    <row r="12" spans="1:6" ht="18" customHeight="1">
      <c r="A12" s="17"/>
      <c r="B12" s="55" t="s">
        <v>8</v>
      </c>
      <c r="C12" s="56" t="s">
        <v>59</v>
      </c>
      <c r="D12" s="20"/>
      <c r="E12" s="55" t="s">
        <v>8</v>
      </c>
      <c r="F12" s="56"/>
    </row>
    <row r="13" spans="1:6" ht="18" customHeight="1">
      <c r="A13" s="17" t="str">
        <f>IF(C13="",1,"")</f>
        <v/>
      </c>
      <c r="B13" s="55" t="s">
        <v>9</v>
      </c>
      <c r="C13" s="56" t="s">
        <v>60</v>
      </c>
      <c r="D13" s="20">
        <f>IF(F13="",1,"")</f>
        <v>1</v>
      </c>
      <c r="E13" s="55" t="s">
        <v>9</v>
      </c>
      <c r="F13" s="56"/>
    </row>
    <row r="14" spans="1:6" ht="18" customHeight="1">
      <c r="A14" s="17" t="str">
        <f>IF(C14="",1,"")</f>
        <v/>
      </c>
      <c r="B14" s="55" t="s">
        <v>10</v>
      </c>
      <c r="C14" s="56" t="s">
        <v>18</v>
      </c>
      <c r="D14" s="20">
        <f>IF(F14="",1,"")</f>
        <v>1</v>
      </c>
      <c r="E14" s="55" t="s">
        <v>10</v>
      </c>
      <c r="F14" s="56"/>
    </row>
    <row r="15" spans="1:6" ht="18" customHeight="1">
      <c r="A15" s="17" t="str">
        <f>IF(C15="",1,"")</f>
        <v/>
      </c>
      <c r="B15" s="55" t="s">
        <v>11</v>
      </c>
      <c r="C15" s="56" t="s">
        <v>55</v>
      </c>
      <c r="D15" s="20"/>
      <c r="E15" s="55" t="s">
        <v>11</v>
      </c>
      <c r="F15" s="56"/>
    </row>
    <row r="16" spans="1:6" ht="18" customHeight="1">
      <c r="A16" s="17"/>
      <c r="B16" s="58" t="s">
        <v>12</v>
      </c>
      <c r="C16" s="59">
        <v>1235550234</v>
      </c>
      <c r="D16" s="20"/>
      <c r="E16" s="58" t="s">
        <v>12</v>
      </c>
      <c r="F16" s="59">
        <v>1235550234</v>
      </c>
    </row>
    <row r="17" ht="18" customHeight="1"/>
    <row r="18" spans="1:2" ht="18" customHeight="1">
      <c r="A18" s="5">
        <f ca="1">TravelEntry</f>
        <v>13</v>
      </c>
      <c r="B18" s="23" t="str">
        <f ca="1">IF(A18&lt;&gt;TravelCount,"Missing Important details","Important details complete")</f>
        <v>Missing Important details</v>
      </c>
    </row>
    <row r="24" spans="2:6" ht="12.75">
      <c r="B24" s="25"/>
      <c r="C24" s="25"/>
      <c r="D24" s="25"/>
      <c r="E24" s="25"/>
      <c r="F24" s="25"/>
    </row>
  </sheetData>
  <mergeCells count="1">
    <mergeCell ref="B24:F24"/>
  </mergeCells>
  <printOptions/>
  <pageMargins left="0.25" right="0.25" top="0.75" bottom="0.75" header="0.3" footer="0.3"/>
  <pageSetup fitToHeight="1" fitToWidth="1" horizontalDpi="600" verticalDpi="600" orientation="portrait" scale="68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>
            <x14:iconSet iconSet="3Symbols" custom="1" showValue="0">
              <x14:cfvo type="percent">
                <xm:f>0</xm:f>
              </x14:cfvo>
              <x14:cfvo gte="0" type="formula">
                <xm:f>TravelCount</xm:f>
              </x14:cfvo>
              <x14:cfvo type="formula">
                <xm:f>TravelCount</xm:f>
              </x14:cfvo>
              <x14:cfIcon iconSet="3Symbols" iconId="0"/>
              <x14:cfIcon iconSet="NoIcons" iconId="0"/>
              <x14:cfIcon iconSet="3Symbols" iconId="2"/>
            </x14:iconSet>
            <x14:dxf/>
          </x14:cfRule>
          <xm:sqref>A18</xm:sqref>
        </x14:conditionalFormatting>
        <x14:conditionalFormatting xmlns:xm="http://schemas.microsoft.com/office/excel/2006/main">
          <x14:cfRule type="iconSet" priority="1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  <x14:dxf/>
          </x14:cfRule>
          <xm:sqref>A4:A8 A10:A11 A13:A15 D4:D11 D13:D14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A03C"/>
    <pageSetUpPr fitToPage="1"/>
  </sheetPr>
  <dimension ref="A1:H22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6.421875" style="1" customWidth="1"/>
    <col min="2" max="2" width="25.140625" style="1" customWidth="1"/>
    <col min="3" max="3" width="34.421875" style="1" customWidth="1"/>
    <col min="4" max="4" width="3.8515625" style="1" customWidth="1"/>
    <col min="5" max="5" width="2.421875" style="1" customWidth="1"/>
    <col min="6" max="6" width="25.140625" style="1" customWidth="1"/>
    <col min="7" max="7" width="47.7109375" style="1" customWidth="1"/>
    <col min="8" max="8" width="5.7109375" style="1" customWidth="1"/>
    <col min="9" max="16384" width="9.140625" style="1" customWidth="1"/>
  </cols>
  <sheetData>
    <row r="1" spans="1:8" ht="133.5" customHeight="1">
      <c r="A1" s="42"/>
      <c r="B1" s="42"/>
      <c r="C1" s="42"/>
      <c r="D1" s="43"/>
      <c r="E1" s="43"/>
      <c r="F1" s="43"/>
      <c r="G1" s="43"/>
      <c r="H1" s="43"/>
    </row>
    <row r="2" s="2" customFormat="1" ht="12.75">
      <c r="C2" s="3"/>
    </row>
    <row r="3" spans="2:7" ht="36" customHeight="1">
      <c r="B3" s="62" t="s">
        <v>31</v>
      </c>
      <c r="C3" s="62"/>
      <c r="F3" s="62" t="s">
        <v>46</v>
      </c>
      <c r="G3" s="62"/>
    </row>
    <row r="4" spans="1:7" ht="18" customHeight="1">
      <c r="A4" s="17" t="str">
        <f aca="true" t="shared" si="0" ref="A4:A10">IF(C4="",1,"")</f>
        <v/>
      </c>
      <c r="B4" s="53" t="s">
        <v>19</v>
      </c>
      <c r="C4" s="54">
        <f ca="1">TODAY()+45</f>
        <v>42559</v>
      </c>
      <c r="E4" s="9"/>
      <c r="F4" s="66" t="s">
        <v>26</v>
      </c>
      <c r="G4" s="67" t="s">
        <v>30</v>
      </c>
    </row>
    <row r="5" spans="1:7" ht="18" customHeight="1">
      <c r="A5" s="17" t="str">
        <f t="shared" si="0"/>
        <v/>
      </c>
      <c r="B5" s="55" t="s">
        <v>20</v>
      </c>
      <c r="C5" s="56" t="s">
        <v>47</v>
      </c>
      <c r="E5" s="17">
        <f>IF(AND($G$4&lt;&gt;"",G5=""),1,"")</f>
        <v>1</v>
      </c>
      <c r="F5" s="55" t="s">
        <v>27</v>
      </c>
      <c r="G5" s="64"/>
    </row>
    <row r="6" spans="1:7" ht="18" customHeight="1">
      <c r="A6" s="17" t="str">
        <f t="shared" si="0"/>
        <v/>
      </c>
      <c r="B6" s="55" t="s">
        <v>21</v>
      </c>
      <c r="C6" s="56" t="s">
        <v>49</v>
      </c>
      <c r="E6" s="17">
        <f>IF(AND($G$4&lt;&gt;"",G6=""),1,"")</f>
        <v>1</v>
      </c>
      <c r="F6" s="55" t="s">
        <v>19</v>
      </c>
      <c r="G6" s="68"/>
    </row>
    <row r="7" spans="1:7" ht="18" customHeight="1">
      <c r="A7" s="17" t="str">
        <f t="shared" si="0"/>
        <v/>
      </c>
      <c r="B7" s="55" t="s">
        <v>22</v>
      </c>
      <c r="C7" s="63" t="s">
        <v>16</v>
      </c>
      <c r="E7" s="17">
        <f>IF(AND($G$4&lt;&gt;"",G7=""),1,"")</f>
        <v>1</v>
      </c>
      <c r="F7" s="55" t="s">
        <v>25</v>
      </c>
      <c r="G7" s="56"/>
    </row>
    <row r="8" spans="1:7" ht="18" customHeight="1">
      <c r="A8" s="17" t="str">
        <f ca="1" t="shared" si="0"/>
        <v/>
      </c>
      <c r="B8" s="55" t="s">
        <v>23</v>
      </c>
      <c r="C8" s="64">
        <f ca="1">TODAY()+45.5</f>
        <v>42559.5</v>
      </c>
      <c r="E8" s="18"/>
      <c r="F8" s="69" t="s">
        <v>28</v>
      </c>
      <c r="G8" s="70" t="s">
        <v>56</v>
      </c>
    </row>
    <row r="9" spans="1:7" ht="18" customHeight="1">
      <c r="A9" s="17" t="str">
        <f ca="1" t="shared" si="0"/>
        <v/>
      </c>
      <c r="B9" s="55" t="s">
        <v>24</v>
      </c>
      <c r="C9" s="64">
        <f ca="1">TODAY()+50.5</f>
        <v>42564.5</v>
      </c>
      <c r="E9" s="17">
        <f>IF(AND($G$8&lt;&gt;"",G9=""),1,"")</f>
        <v>1</v>
      </c>
      <c r="F9" s="55" t="s">
        <v>27</v>
      </c>
      <c r="G9" s="64"/>
    </row>
    <row r="10" spans="1:7" ht="18" customHeight="1">
      <c r="A10" s="17" t="str">
        <f t="shared" si="0"/>
        <v/>
      </c>
      <c r="B10" s="58" t="s">
        <v>25</v>
      </c>
      <c r="C10" s="65" t="s">
        <v>50</v>
      </c>
      <c r="E10" s="17">
        <f>IF(AND($G$8&lt;&gt;"",G10=""),1,"")</f>
        <v>1</v>
      </c>
      <c r="F10" s="55" t="s">
        <v>19</v>
      </c>
      <c r="G10" s="68"/>
    </row>
    <row r="11" spans="5:7" ht="18" customHeight="1">
      <c r="E11" s="17">
        <f>IF(AND($G$8&lt;&gt;"",G11=""),1,"")</f>
        <v>1</v>
      </c>
      <c r="F11" s="55" t="s">
        <v>25</v>
      </c>
      <c r="G11" s="56"/>
    </row>
    <row r="12" spans="1:7" ht="18" customHeight="1">
      <c r="A12" s="5">
        <f ca="1">HotelEntry</f>
        <v>7</v>
      </c>
      <c r="B12" s="22" t="str">
        <f ca="1">IF(A12&lt;&gt;HotelCount,"Missing important details","Important details complete")</f>
        <v>Missing important details</v>
      </c>
      <c r="E12" s="16"/>
      <c r="F12" s="69" t="s">
        <v>29</v>
      </c>
      <c r="G12" s="70"/>
    </row>
    <row r="13" spans="5:7" ht="18" customHeight="1">
      <c r="E13" s="17" t="str">
        <f>IF(AND($G$12&lt;&gt;"",G13=""),1,"")</f>
        <v/>
      </c>
      <c r="F13" s="55" t="s">
        <v>27</v>
      </c>
      <c r="G13" s="64"/>
    </row>
    <row r="14" spans="5:7" ht="18" customHeight="1">
      <c r="E14" s="17" t="str">
        <f>IF(AND($G$12&lt;&gt;"",G14=""),1,"")</f>
        <v/>
      </c>
      <c r="F14" s="55" t="s">
        <v>19</v>
      </c>
      <c r="G14" s="68"/>
    </row>
    <row r="15" spans="5:7" ht="18" customHeight="1">
      <c r="E15" s="17" t="str">
        <f>IF(AND($G$12&lt;&gt;"",G15=""),1,"")</f>
        <v/>
      </c>
      <c r="F15" s="58" t="s">
        <v>25</v>
      </c>
      <c r="G15" s="65"/>
    </row>
    <row r="18" ht="12.75">
      <c r="A18" s="2"/>
    </row>
    <row r="19" ht="12.75">
      <c r="C19" s="12"/>
    </row>
    <row r="20" ht="12.75">
      <c r="C20" s="13"/>
    </row>
    <row r="21" ht="12.75">
      <c r="C21" s="13"/>
    </row>
    <row r="22" spans="2:7" ht="12.75">
      <c r="B22" s="25"/>
      <c r="C22" s="25"/>
      <c r="D22" s="25"/>
      <c r="E22" s="25"/>
      <c r="F22" s="25"/>
      <c r="G22" s="25"/>
    </row>
  </sheetData>
  <mergeCells count="1">
    <mergeCell ref="B22:G22"/>
  </mergeCells>
  <printOptions/>
  <pageMargins left="0.25" right="0.25" top="0.75" bottom="0.75" header="0.3" footer="0.3"/>
  <pageSetup fitToHeight="1" fitToWidth="1" horizontalDpi="600" verticalDpi="600" orientation="portrait" scale="68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>
            <x14:iconSet iconSet="3Symbols" custom="1" showValue="0">
              <x14:cfvo type="percent">
                <xm:f>0</xm:f>
              </x14:cfvo>
              <x14:cfvo gte="0" type="formula">
                <xm:f>HotelCount</xm:f>
              </x14:cfvo>
              <x14:cfvo type="formula">
                <xm:f>HotelCount</xm:f>
              </x14:cfvo>
              <x14:cfIcon iconSet="3Symbols" iconId="0"/>
              <x14:cfIcon iconSet="NoIcons" iconId="0"/>
              <x14:cfIcon iconSet="3Symbols" iconId="2"/>
            </x14:iconSet>
            <x14:dxf/>
          </x14:cfRule>
          <xm:sqref>A18 A12</xm:sqref>
        </x14:conditionalFormatting>
        <x14:conditionalFormatting xmlns:xm="http://schemas.microsoft.com/office/excel/2006/main">
          <x14:cfRule type="iconSet" priority="1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  <x14:dxf/>
          </x14:cfRule>
          <xm:sqref>E5:E7 E9:E11 E13:E15 A4:A10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4B1E"/>
    <pageSetUpPr fitToPage="1"/>
  </sheetPr>
  <dimension ref="A1:F19"/>
  <sheetViews>
    <sheetView showGridLines="0" workbookViewId="0" topLeftCell="A1">
      <selection activeCell="D4" sqref="D4"/>
    </sheetView>
  </sheetViews>
  <sheetFormatPr defaultColWidth="9.140625" defaultRowHeight="12.75"/>
  <cols>
    <col min="1" max="1" width="13.7109375" style="1" customWidth="1"/>
    <col min="2" max="2" width="6.28125" style="1" customWidth="1"/>
    <col min="3" max="3" width="23.00390625" style="1" customWidth="1"/>
    <col min="4" max="4" width="61.7109375" style="1" customWidth="1"/>
    <col min="5" max="5" width="13.7109375" style="1" customWidth="1"/>
    <col min="6" max="6" width="6.28125" style="1" customWidth="1"/>
    <col min="7" max="16384" width="9.140625" style="1" customWidth="1"/>
  </cols>
  <sheetData>
    <row r="1" spans="1:6" ht="133.5" customHeight="1">
      <c r="A1" s="43"/>
      <c r="B1" s="42"/>
      <c r="C1" s="42"/>
      <c r="D1" s="42"/>
      <c r="E1" s="43"/>
      <c r="F1" s="43"/>
    </row>
    <row r="2" spans="2:3" ht="12.75">
      <c r="B2" s="1"/>
      <c r="C2" s="1"/>
    </row>
    <row r="3" spans="3:4" ht="36" customHeight="1">
      <c r="C3" s="60" t="s">
        <v>32</v>
      </c>
      <c r="D3" s="52"/>
    </row>
    <row r="4" spans="3:4" ht="18" customHeight="1">
      <c r="C4" s="71" t="s">
        <v>61</v>
      </c>
      <c r="D4" s="72" t="s">
        <v>62</v>
      </c>
    </row>
    <row r="5" spans="2:4" ht="18" customHeight="1">
      <c r="B5" s="19" t="str">
        <f aca="true" t="shared" si="0" ref="B5:B11">IF(AND($D$4="Yes",D5=""),1,"")</f>
        <v/>
      </c>
      <c r="C5" s="73" t="s">
        <v>19</v>
      </c>
      <c r="D5" s="74">
        <f ca="1">TODAY()+45</f>
        <v>42559</v>
      </c>
    </row>
    <row r="6" spans="2:4" ht="18" customHeight="1">
      <c r="B6" s="19">
        <f t="shared" si="0"/>
        <v>1</v>
      </c>
      <c r="C6" s="73" t="s">
        <v>33</v>
      </c>
      <c r="D6" s="75"/>
    </row>
    <row r="7" spans="2:4" ht="18" customHeight="1">
      <c r="B7" s="19">
        <f t="shared" si="0"/>
        <v>1</v>
      </c>
      <c r="C7" s="73" t="s">
        <v>34</v>
      </c>
      <c r="D7" s="76"/>
    </row>
    <row r="8" spans="2:4" ht="18" customHeight="1">
      <c r="B8" s="19">
        <f t="shared" si="0"/>
        <v>1</v>
      </c>
      <c r="C8" s="73" t="s">
        <v>35</v>
      </c>
      <c r="D8" s="76"/>
    </row>
    <row r="9" spans="2:4" ht="18" customHeight="1">
      <c r="B9" s="19">
        <f t="shared" si="0"/>
        <v>1</v>
      </c>
      <c r="C9" s="73" t="s">
        <v>25</v>
      </c>
      <c r="D9" s="75"/>
    </row>
    <row r="10" spans="2:4" ht="18" customHeight="1">
      <c r="B10" s="19" t="str">
        <f t="shared" si="0"/>
        <v/>
      </c>
      <c r="C10" s="73" t="s">
        <v>36</v>
      </c>
      <c r="D10" s="75" t="s">
        <v>48</v>
      </c>
    </row>
    <row r="11" spans="2:4" ht="18" customHeight="1">
      <c r="B11" s="19">
        <f t="shared" si="0"/>
        <v>1</v>
      </c>
      <c r="C11" s="77" t="s">
        <v>37</v>
      </c>
      <c r="D11" s="78"/>
    </row>
    <row r="12" ht="18" customHeight="1"/>
    <row r="13" spans="2:3" ht="18" customHeight="1">
      <c r="B13" s="5">
        <f ca="1">CarRentalEntry</f>
        <v>2</v>
      </c>
      <c r="C13" s="24" t="str">
        <f ca="1">IF(B13&lt;&gt;CarRentalCount,"Missing important details","Important details complete")</f>
        <v>Missing important details</v>
      </c>
    </row>
    <row r="19" spans="1:5" ht="12.75">
      <c r="A19" s="25"/>
      <c r="B19" s="25"/>
      <c r="C19" s="25"/>
      <c r="D19" s="25"/>
      <c r="E19" s="25"/>
    </row>
  </sheetData>
  <mergeCells count="1">
    <mergeCell ref="A19:E19"/>
  </mergeCells>
  <dataValidations count="1">
    <dataValidation type="list" allowBlank="1" showInputMessage="1" showErrorMessage="1" sqref="D4">
      <formula1>"Yes,No"</formula1>
    </dataValidation>
  </dataValidations>
  <printOptions/>
  <pageMargins left="0.25" right="0.25" top="0.75" bottom="0.75" header="0.3" footer="0.3"/>
  <pageSetup fitToHeight="1" fitToWidth="1" horizontalDpi="600" verticalDpi="600" orientation="portrait" scale="87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>
            <x14:iconSet iconSet="3Symbols" custom="1" showValue="0">
              <x14:cfvo type="percent">
                <xm:f>0</xm:f>
              </x14:cfvo>
              <x14:cfvo gte="0" type="formula">
                <xm:f>CarRentalCount</xm:f>
              </x14:cfvo>
              <x14:cfvo type="formula">
                <xm:f>CarRentalCount</xm:f>
              </x14:cfvo>
              <x14:cfIcon iconSet="3Symbols" iconId="0"/>
              <x14:cfIcon iconSet="NoIcons" iconId="0"/>
              <x14:cfIcon iconSet="3Symbols" iconId="2"/>
            </x14:iconSet>
            <x14:dxf/>
          </x14:cfRule>
          <xm:sqref>B13</xm:sqref>
        </x14:conditionalFormatting>
        <x14:conditionalFormatting xmlns:xm="http://schemas.microsoft.com/office/excel/2006/main">
          <x14:cfRule type="iconSet" priority="1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  <x14:dxf/>
          </x14:cfRule>
          <xm:sqref>B5:B11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EA4D8"/>
    <pageSetUpPr fitToPage="1"/>
  </sheetPr>
  <dimension ref="A1:H17"/>
  <sheetViews>
    <sheetView showGridLines="0" workbookViewId="0" topLeftCell="A1">
      <selection activeCell="F19" sqref="F19"/>
    </sheetView>
  </sheetViews>
  <sheetFormatPr defaultColWidth="9.140625" defaultRowHeight="12.75"/>
  <cols>
    <col min="1" max="1" width="9.140625" style="1" customWidth="1"/>
    <col min="2" max="2" width="23.00390625" style="1" customWidth="1"/>
    <col min="3" max="3" width="43.7109375" style="1" customWidth="1"/>
    <col min="4" max="4" width="3.57421875" style="1" customWidth="1"/>
    <col min="5" max="5" width="2.57421875" style="1" customWidth="1"/>
    <col min="6" max="6" width="27.140625" style="1" customWidth="1"/>
    <col min="7" max="7" width="28.8515625" style="1" customWidth="1"/>
    <col min="8" max="16384" width="9.140625" style="1" customWidth="1"/>
  </cols>
  <sheetData>
    <row r="1" spans="1:8" ht="132.75" customHeight="1">
      <c r="A1" s="42"/>
      <c r="B1" s="42"/>
      <c r="C1" s="42"/>
      <c r="D1" s="43"/>
      <c r="E1" s="43"/>
      <c r="F1" s="43"/>
      <c r="G1" s="43"/>
      <c r="H1" s="43"/>
    </row>
    <row r="2" spans="1:2" ht="12.75">
      <c r="A2" s="1"/>
      <c r="B2" s="1"/>
    </row>
    <row r="3" spans="2:7" ht="36" customHeight="1">
      <c r="B3" s="52" t="s">
        <v>43</v>
      </c>
      <c r="C3" s="52"/>
      <c r="F3" s="52" t="s">
        <v>44</v>
      </c>
      <c r="G3" s="52"/>
    </row>
    <row r="4" spans="1:7" ht="18" customHeight="1">
      <c r="A4" s="19" t="str">
        <f aca="true" t="shared" si="0" ref="A4:A9">IF(C4="",1,"")</f>
        <v/>
      </c>
      <c r="B4" s="79" t="s">
        <v>38</v>
      </c>
      <c r="C4" s="80" t="s">
        <v>51</v>
      </c>
      <c r="E4" s="27">
        <f>IF(G4="",1,"")</f>
        <v>1</v>
      </c>
      <c r="F4" s="87" t="s">
        <v>45</v>
      </c>
      <c r="G4" s="88"/>
    </row>
    <row r="5" spans="1:7" ht="18" customHeight="1">
      <c r="A5" s="19" t="str">
        <f t="shared" si="0"/>
        <v/>
      </c>
      <c r="B5" s="81" t="s">
        <v>39</v>
      </c>
      <c r="C5" s="82">
        <v>1235550567</v>
      </c>
      <c r="E5" s="27"/>
      <c r="F5" s="89"/>
      <c r="G5" s="90"/>
    </row>
    <row r="6" spans="1:7" ht="18" customHeight="1">
      <c r="A6" s="19" t="str">
        <f t="shared" si="0"/>
        <v/>
      </c>
      <c r="B6" s="81" t="s">
        <v>40</v>
      </c>
      <c r="C6" s="83">
        <v>5</v>
      </c>
      <c r="E6" s="27">
        <f>IF(G6="",1,"")</f>
        <v>1</v>
      </c>
      <c r="F6" s="89" t="s">
        <v>45</v>
      </c>
      <c r="G6" s="90"/>
    </row>
    <row r="7" spans="1:7" ht="18" customHeight="1">
      <c r="A7" s="19" t="str">
        <f t="shared" si="0"/>
        <v/>
      </c>
      <c r="B7" s="81" t="s">
        <v>25</v>
      </c>
      <c r="C7" s="83">
        <v>5</v>
      </c>
      <c r="E7" s="27"/>
      <c r="F7" s="89"/>
      <c r="G7" s="90"/>
    </row>
    <row r="8" spans="1:7" ht="18" customHeight="1">
      <c r="A8" s="19" t="str">
        <f ca="1" t="shared" si="0"/>
        <v/>
      </c>
      <c r="B8" s="81" t="s">
        <v>41</v>
      </c>
      <c r="C8" s="84">
        <f ca="1">TODAY()</f>
        <v>42514</v>
      </c>
      <c r="E8" s="10"/>
      <c r="F8" s="89" t="s">
        <v>45</v>
      </c>
      <c r="G8" s="89"/>
    </row>
    <row r="9" spans="1:7" ht="18" customHeight="1">
      <c r="A9" s="19">
        <f t="shared" si="0"/>
        <v>1</v>
      </c>
      <c r="B9" s="85" t="s">
        <v>42</v>
      </c>
      <c r="C9" s="86"/>
      <c r="E9" s="11"/>
      <c r="F9" s="91"/>
      <c r="G9" s="91"/>
    </row>
    <row r="10" ht="18" customHeight="1"/>
    <row r="11" spans="1:2" ht="18" customHeight="1">
      <c r="A11" s="5">
        <f ca="1">EmergencyEntry</f>
        <v>5</v>
      </c>
      <c r="B11" s="21" t="str">
        <f ca="1">IF(A11&lt;&gt;EmergencyCount,"Missing important details","Important details complete")</f>
        <v>Missing important details</v>
      </c>
    </row>
    <row r="17" spans="2:7" ht="12.75">
      <c r="B17" s="25"/>
      <c r="C17" s="25"/>
      <c r="D17" s="25"/>
      <c r="E17" s="25"/>
      <c r="F17" s="25"/>
      <c r="G17" s="25"/>
    </row>
  </sheetData>
  <mergeCells count="9">
    <mergeCell ref="B17:G17"/>
    <mergeCell ref="G8:G9"/>
    <mergeCell ref="G6:G7"/>
    <mergeCell ref="G4:G5"/>
    <mergeCell ref="E4:E5"/>
    <mergeCell ref="E6:E7"/>
    <mergeCell ref="F4:F5"/>
    <mergeCell ref="F6:F7"/>
    <mergeCell ref="F8:F9"/>
  </mergeCells>
  <printOptions/>
  <pageMargins left="0.25" right="0.25" top="0.75" bottom="0.75" header="0.3" footer="0.3"/>
  <pageSetup fitToHeight="1" fitToWidth="1" horizontalDpi="600" verticalDpi="600" orientation="portrait" scale="6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>
            <x14:iconSet iconSet="3Symbols" custom="1" showValue="0">
              <x14:cfvo type="percent">
                <xm:f>0</xm:f>
              </x14:cfvo>
              <x14:cfvo gte="0" type="formula">
                <xm:f>EmergencyCount</xm:f>
              </x14:cfvo>
              <x14:cfvo type="formula">
                <xm:f>EmergencyCount</xm:f>
              </x14:cfvo>
              <x14:cfIcon iconSet="3Symbols" iconId="0"/>
              <x14:cfIcon iconSet="NoIcons" iconId="0"/>
              <x14:cfIcon iconSet="3Symbols" iconId="2"/>
            </x14:iconSet>
            <x14:dxf/>
          </x14:cfRule>
          <xm:sqref>A11</xm:sqref>
        </x14:conditionalFormatting>
        <x14:conditionalFormatting xmlns:xm="http://schemas.microsoft.com/office/excel/2006/main">
          <x14:cfRule type="iconSet" priority="1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  <x14:dxf/>
          </x14:cfRule>
          <xm:sqref>E4:E7 A4:A9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D00ED5-69BE-421D-AA62-F4BB5DD42B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2016-05-24T14:09:27Z</dcterms:created>
  <dcterms:modified xsi:type="dcterms:W3CDTF">2016-05-24T16:44:30Z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TC034289559991</vt:lpwstr>
  </property>
</Properties>
</file>